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Айшат\Desktop\неужели сделаю\"/>
    </mc:Choice>
  </mc:AlternateContent>
  <bookViews>
    <workbookView xWindow="-120" yWindow="-120" windowWidth="24240" windowHeight="13140" tabRatio="595"/>
  </bookViews>
  <sheets>
    <sheet name="16.05" sheetId="3" r:id="rId1"/>
  </sheets>
  <definedNames>
    <definedName name="_xlnm.Print_Titles" localSheetId="0">'16.05'!$A:$A,'16.05'!$1:$4</definedName>
    <definedName name="_xlnm.Print_Area" localSheetId="0">'16.05'!$A$2:$O$222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7" i="3" l="1"/>
  <c r="G85" i="3" s="1"/>
  <c r="H167" i="3"/>
  <c r="G166" i="3"/>
  <c r="K197" i="3" l="1"/>
  <c r="K196" i="3"/>
  <c r="K200" i="3"/>
  <c r="K199" i="3"/>
  <c r="K198" i="3"/>
  <c r="K204" i="3"/>
  <c r="K203" i="3"/>
  <c r="K202" i="3"/>
  <c r="K201" i="3"/>
  <c r="K195" i="3"/>
  <c r="K194" i="3"/>
  <c r="K192" i="3"/>
  <c r="K191" i="3"/>
  <c r="K190" i="3"/>
  <c r="K189" i="3"/>
  <c r="M165" i="3"/>
  <c r="M205" i="3"/>
  <c r="M206" i="3"/>
  <c r="M207" i="3"/>
  <c r="M208" i="3"/>
  <c r="M209" i="3"/>
  <c r="M210" i="3"/>
  <c r="M211" i="3"/>
  <c r="M212" i="3"/>
  <c r="M213" i="3"/>
  <c r="M214" i="3"/>
  <c r="M215" i="3"/>
  <c r="M216" i="3"/>
  <c r="M217" i="3"/>
  <c r="M218" i="3"/>
  <c r="M219" i="3"/>
  <c r="M220" i="3"/>
  <c r="M221" i="3"/>
  <c r="M222" i="3"/>
  <c r="M223" i="3"/>
  <c r="M224" i="3"/>
  <c r="M225" i="3"/>
  <c r="M226" i="3"/>
  <c r="M227" i="3"/>
  <c r="K187" i="3"/>
  <c r="K186" i="3"/>
  <c r="K185" i="3"/>
  <c r="K184" i="3"/>
  <c r="K183" i="3"/>
  <c r="K182" i="3"/>
  <c r="K181" i="3"/>
  <c r="K180" i="3"/>
  <c r="K179" i="3"/>
  <c r="K178" i="3"/>
  <c r="K172" i="3"/>
  <c r="K173" i="3"/>
  <c r="K174" i="3"/>
  <c r="K175" i="3"/>
  <c r="K176" i="3"/>
  <c r="K171" i="3"/>
  <c r="K170" i="3"/>
  <c r="K169" i="3"/>
  <c r="I168" i="3"/>
  <c r="I165" i="3" s="1"/>
  <c r="J168" i="3"/>
  <c r="J165" i="3" s="1"/>
  <c r="K168" i="3" l="1"/>
  <c r="K165" i="3" s="1"/>
  <c r="L185" i="3" s="1"/>
  <c r="L171" i="3" l="1"/>
  <c r="H185" i="3"/>
  <c r="L170" i="3"/>
  <c r="H170" i="3" s="1"/>
  <c r="M170" i="3" s="1"/>
  <c r="L203" i="3"/>
  <c r="H203" i="3" s="1"/>
  <c r="M203" i="3" s="1"/>
  <c r="L197" i="3"/>
  <c r="H197" i="3" s="1"/>
  <c r="M197" i="3" s="1"/>
  <c r="L190" i="3"/>
  <c r="H190" i="3" s="1"/>
  <c r="M190" i="3" s="1"/>
  <c r="L191" i="3"/>
  <c r="H191" i="3" s="1"/>
  <c r="M191" i="3" s="1"/>
  <c r="L202" i="3"/>
  <c r="H202" i="3" s="1"/>
  <c r="M202" i="3" s="1"/>
  <c r="L196" i="3"/>
  <c r="H196" i="3" s="1"/>
  <c r="M196" i="3" s="1"/>
  <c r="L189" i="3"/>
  <c r="H189" i="3" s="1"/>
  <c r="M189" i="3" s="1"/>
  <c r="L187" i="3"/>
  <c r="H187" i="3" s="1"/>
  <c r="L201" i="3"/>
  <c r="H201" i="3" s="1"/>
  <c r="M201" i="3" s="1"/>
  <c r="L195" i="3"/>
  <c r="H195" i="3" s="1"/>
  <c r="M195" i="3" s="1"/>
  <c r="L186" i="3"/>
  <c r="H186" i="3" s="1"/>
  <c r="L198" i="3"/>
  <c r="H198" i="3" s="1"/>
  <c r="M198" i="3" s="1"/>
  <c r="L200" i="3"/>
  <c r="H200" i="3" s="1"/>
  <c r="M200" i="3" s="1"/>
  <c r="L194" i="3"/>
  <c r="H194" i="3" s="1"/>
  <c r="M194" i="3" s="1"/>
  <c r="L183" i="3"/>
  <c r="H183" i="3" s="1"/>
  <c r="L178" i="3"/>
  <c r="H178" i="3" s="1"/>
  <c r="M178" i="3" s="1"/>
  <c r="L204" i="3"/>
  <c r="H204" i="3" s="1"/>
  <c r="M204" i="3" s="1"/>
  <c r="L199" i="3"/>
  <c r="H199" i="3" s="1"/>
  <c r="M199" i="3" s="1"/>
  <c r="L192" i="3"/>
  <c r="H192" i="3" s="1"/>
  <c r="M192" i="3" s="1"/>
  <c r="L182" i="3"/>
  <c r="H182" i="3" s="1"/>
  <c r="M182" i="3" s="1"/>
  <c r="L180" i="3"/>
  <c r="H180" i="3" s="1"/>
  <c r="M180" i="3" s="1"/>
  <c r="L181" i="3"/>
  <c r="H181" i="3" s="1"/>
  <c r="M181" i="3" s="1"/>
  <c r="L179" i="3"/>
  <c r="H179" i="3" s="1"/>
  <c r="M179" i="3" s="1"/>
  <c r="L184" i="3"/>
  <c r="H184" i="3" s="1"/>
  <c r="M184" i="3" s="1"/>
  <c r="L169" i="3"/>
  <c r="H169" i="3" s="1"/>
  <c r="M169" i="3" s="1"/>
  <c r="N169" i="3" s="1"/>
  <c r="L175" i="3"/>
  <c r="H175" i="3" s="1"/>
  <c r="M175" i="3" s="1"/>
  <c r="L174" i="3"/>
  <c r="H174" i="3" s="1"/>
  <c r="M174" i="3" s="1"/>
  <c r="H171" i="3"/>
  <c r="M171" i="3" s="1"/>
  <c r="L176" i="3"/>
  <c r="H176" i="3" s="1"/>
  <c r="M176" i="3" s="1"/>
  <c r="L173" i="3"/>
  <c r="H173" i="3" s="1"/>
  <c r="M173" i="3" s="1"/>
  <c r="L172" i="3"/>
  <c r="H172" i="3" s="1"/>
  <c r="M172" i="3" s="1"/>
  <c r="M183" i="3" l="1"/>
  <c r="M186" i="3"/>
  <c r="M185" i="3"/>
  <c r="M187" i="3"/>
  <c r="L168" i="3"/>
  <c r="L165" i="3" s="1"/>
  <c r="H168" i="3"/>
  <c r="H165" i="3" s="1"/>
  <c r="O159" i="3" l="1"/>
  <c r="O160" i="3"/>
  <c r="O161" i="3"/>
  <c r="O162" i="3"/>
  <c r="O163" i="3"/>
  <c r="O205" i="3"/>
  <c r="O206" i="3"/>
  <c r="O207" i="3"/>
  <c r="O208" i="3"/>
  <c r="O209" i="3"/>
  <c r="O210" i="3"/>
  <c r="O211" i="3"/>
  <c r="O212" i="3"/>
  <c r="O213" i="3"/>
  <c r="O214" i="3"/>
  <c r="O215" i="3"/>
  <c r="O216" i="3"/>
  <c r="O217" i="3"/>
  <c r="O218" i="3"/>
  <c r="O219" i="3"/>
  <c r="O220" i="3"/>
  <c r="O221" i="3"/>
  <c r="O222" i="3"/>
  <c r="O223" i="3"/>
  <c r="O224" i="3"/>
  <c r="O225" i="3"/>
  <c r="O226" i="3"/>
  <c r="O227" i="3"/>
  <c r="K135" i="3" l="1"/>
  <c r="K156" i="3"/>
  <c r="K155" i="3"/>
  <c r="K154" i="3"/>
  <c r="K153" i="3"/>
  <c r="K151" i="3"/>
  <c r="K150" i="3"/>
  <c r="K149" i="3"/>
  <c r="K148" i="3"/>
  <c r="K147" i="3"/>
  <c r="K146" i="3"/>
  <c r="K144" i="3"/>
  <c r="K143" i="3"/>
  <c r="K142" i="3"/>
  <c r="K140" i="3"/>
  <c r="K139" i="3"/>
  <c r="K138" i="3"/>
  <c r="K137" i="3"/>
  <c r="K136" i="3"/>
  <c r="K134" i="3"/>
  <c r="K133" i="3"/>
  <c r="K132" i="3"/>
  <c r="K131" i="3"/>
  <c r="K130" i="3"/>
  <c r="K128" i="3"/>
  <c r="K127" i="3"/>
  <c r="K126" i="3"/>
  <c r="K125" i="3"/>
  <c r="K123" i="3" l="1"/>
  <c r="K122" i="3"/>
  <c r="K121" i="3"/>
  <c r="K120" i="3"/>
  <c r="K119" i="3"/>
  <c r="K118" i="3"/>
  <c r="K117" i="3"/>
  <c r="K115" i="3"/>
  <c r="K114" i="3"/>
  <c r="K113" i="3"/>
  <c r="K112" i="3"/>
  <c r="K111" i="3"/>
  <c r="N159" i="3" l="1"/>
  <c r="N160" i="3"/>
  <c r="N161" i="3"/>
  <c r="N162" i="3"/>
  <c r="N163" i="3"/>
  <c r="N191" i="3"/>
  <c r="N192" i="3"/>
  <c r="N205" i="3"/>
  <c r="N206" i="3"/>
  <c r="N207" i="3"/>
  <c r="N208" i="3"/>
  <c r="N209" i="3"/>
  <c r="N210" i="3"/>
  <c r="N211" i="3"/>
  <c r="N212" i="3"/>
  <c r="N213" i="3"/>
  <c r="N214" i="3"/>
  <c r="N215" i="3"/>
  <c r="N216" i="3"/>
  <c r="N217" i="3"/>
  <c r="N218" i="3"/>
  <c r="N219" i="3"/>
  <c r="N220" i="3"/>
  <c r="N221" i="3"/>
  <c r="N222" i="3"/>
  <c r="N223" i="3"/>
  <c r="N224" i="3"/>
  <c r="N225" i="3"/>
  <c r="N226" i="3"/>
  <c r="N227" i="3"/>
  <c r="K89" i="3"/>
  <c r="K110" i="3" l="1"/>
  <c r="K109" i="3"/>
  <c r="K108" i="3"/>
  <c r="K99" i="3"/>
  <c r="K100" i="3"/>
  <c r="K101" i="3"/>
  <c r="K102" i="3"/>
  <c r="K103" i="3"/>
  <c r="K104" i="3"/>
  <c r="K105" i="3"/>
  <c r="K106" i="3"/>
  <c r="K90" i="3"/>
  <c r="K91" i="3"/>
  <c r="K92" i="3"/>
  <c r="K93" i="3"/>
  <c r="K94" i="3"/>
  <c r="K95" i="3"/>
  <c r="K96" i="3"/>
  <c r="K97" i="3"/>
  <c r="K98" i="3"/>
  <c r="J88" i="3"/>
  <c r="I88" i="3"/>
  <c r="I145" i="3"/>
  <c r="J145" i="3"/>
  <c r="K145" i="3"/>
  <c r="I152" i="3"/>
  <c r="J152" i="3"/>
  <c r="K152" i="3"/>
  <c r="I157" i="3"/>
  <c r="J157" i="3"/>
  <c r="H157" i="3"/>
  <c r="K141" i="3"/>
  <c r="J141" i="3"/>
  <c r="I141" i="3"/>
  <c r="K129" i="3"/>
  <c r="J129" i="3"/>
  <c r="I129" i="3"/>
  <c r="K124" i="3"/>
  <c r="J124" i="3"/>
  <c r="I124" i="3"/>
  <c r="J107" i="3"/>
  <c r="I107" i="3"/>
  <c r="D84" i="3"/>
  <c r="K107" i="3" l="1"/>
  <c r="I84" i="3"/>
  <c r="J84" i="3"/>
  <c r="K88" i="3"/>
  <c r="F82" i="3"/>
  <c r="F81" i="3"/>
  <c r="F80" i="3"/>
  <c r="F79" i="3"/>
  <c r="F78" i="3"/>
  <c r="F77" i="3"/>
  <c r="E76" i="3"/>
  <c r="D76" i="3"/>
  <c r="F75" i="3"/>
  <c r="F74" i="3"/>
  <c r="F73" i="3"/>
  <c r="F72" i="3"/>
  <c r="E71" i="3"/>
  <c r="D71" i="3"/>
  <c r="F70" i="3"/>
  <c r="F69" i="3"/>
  <c r="F68" i="3"/>
  <c r="F67" i="3"/>
  <c r="F66" i="3"/>
  <c r="F65" i="3"/>
  <c r="E64" i="3"/>
  <c r="D64" i="3"/>
  <c r="F63" i="3"/>
  <c r="F62" i="3"/>
  <c r="F61" i="3"/>
  <c r="E60" i="3"/>
  <c r="D60" i="3"/>
  <c r="F59" i="3"/>
  <c r="F58" i="3"/>
  <c r="F57" i="3"/>
  <c r="F56" i="3"/>
  <c r="F55" i="3"/>
  <c r="F54" i="3"/>
  <c r="F53" i="3"/>
  <c r="F52" i="3"/>
  <c r="E50" i="3"/>
  <c r="D50" i="3"/>
  <c r="F51" i="3"/>
  <c r="K84" i="3" l="1"/>
  <c r="L148" i="3" s="1"/>
  <c r="H148" i="3" s="1"/>
  <c r="L154" i="3"/>
  <c r="H154" i="3" s="1"/>
  <c r="L147" i="3"/>
  <c r="H147" i="3" s="1"/>
  <c r="L146" i="3"/>
  <c r="L151" i="3"/>
  <c r="H151" i="3" s="1"/>
  <c r="L150" i="3"/>
  <c r="H150" i="3" s="1"/>
  <c r="L156" i="3"/>
  <c r="H156" i="3" s="1"/>
  <c r="M156" i="3" s="1"/>
  <c r="L149" i="3"/>
  <c r="H149" i="3" s="1"/>
  <c r="L155" i="3"/>
  <c r="H155" i="3" s="1"/>
  <c r="L153" i="3"/>
  <c r="L144" i="3"/>
  <c r="H144" i="3" s="1"/>
  <c r="L142" i="3"/>
  <c r="L143" i="3"/>
  <c r="H143" i="3" s="1"/>
  <c r="L137" i="3"/>
  <c r="H137" i="3" s="1"/>
  <c r="L131" i="3"/>
  <c r="H131" i="3" s="1"/>
  <c r="L134" i="3"/>
  <c r="H134" i="3" s="1"/>
  <c r="L139" i="3"/>
  <c r="H139" i="3" s="1"/>
  <c r="L136" i="3"/>
  <c r="H136" i="3" s="1"/>
  <c r="L135" i="3"/>
  <c r="H135" i="3" s="1"/>
  <c r="L140" i="3"/>
  <c r="H140" i="3" s="1"/>
  <c r="L133" i="3"/>
  <c r="H133" i="3" s="1"/>
  <c r="L138" i="3"/>
  <c r="H138" i="3" s="1"/>
  <c r="L132" i="3"/>
  <c r="H132" i="3" s="1"/>
  <c r="L130" i="3"/>
  <c r="L126" i="3"/>
  <c r="H126" i="3" s="1"/>
  <c r="L128" i="3"/>
  <c r="H128" i="3" s="1"/>
  <c r="L127" i="3"/>
  <c r="H127" i="3" s="1"/>
  <c r="L125" i="3"/>
  <c r="L96" i="3"/>
  <c r="H96" i="3" s="1"/>
  <c r="L121" i="3"/>
  <c r="H121" i="3" s="1"/>
  <c r="L115" i="3"/>
  <c r="H115" i="3" s="1"/>
  <c r="L109" i="3"/>
  <c r="H109" i="3" s="1"/>
  <c r="L122" i="3"/>
  <c r="H122" i="3" s="1"/>
  <c r="L120" i="3"/>
  <c r="H120" i="3" s="1"/>
  <c r="L114" i="3"/>
  <c r="H114" i="3" s="1"/>
  <c r="L119" i="3"/>
  <c r="H119" i="3" s="1"/>
  <c r="L113" i="3"/>
  <c r="H113" i="3" s="1"/>
  <c r="L110" i="3"/>
  <c r="H110" i="3" s="1"/>
  <c r="L108" i="3"/>
  <c r="L123" i="3"/>
  <c r="H123" i="3" s="1"/>
  <c r="L117" i="3"/>
  <c r="H117" i="3" s="1"/>
  <c r="L111" i="3"/>
  <c r="H111" i="3" s="1"/>
  <c r="L116" i="3"/>
  <c r="H116" i="3" s="1"/>
  <c r="L112" i="3"/>
  <c r="H112" i="3" s="1"/>
  <c r="L118" i="3"/>
  <c r="H118" i="3" s="1"/>
  <c r="L95" i="3"/>
  <c r="H95" i="3" s="1"/>
  <c r="L97" i="3"/>
  <c r="H97" i="3" s="1"/>
  <c r="L99" i="3"/>
  <c r="L102" i="3"/>
  <c r="H102" i="3" s="1"/>
  <c r="L101" i="3"/>
  <c r="H101" i="3" s="1"/>
  <c r="L105" i="3"/>
  <c r="H105" i="3" s="1"/>
  <c r="L98" i="3"/>
  <c r="L106" i="3"/>
  <c r="H106" i="3" s="1"/>
  <c r="L104" i="3"/>
  <c r="H104" i="3" s="1"/>
  <c r="L100" i="3"/>
  <c r="H100" i="3" s="1"/>
  <c r="L103" i="3"/>
  <c r="H103" i="3" s="1"/>
  <c r="L94" i="3"/>
  <c r="H94" i="3" s="1"/>
  <c r="M94" i="3" s="1"/>
  <c r="L91" i="3"/>
  <c r="H91" i="3" s="1"/>
  <c r="M91" i="3" s="1"/>
  <c r="L89" i="3"/>
  <c r="H89" i="3" s="1"/>
  <c r="M89" i="3" s="1"/>
  <c r="L92" i="3"/>
  <c r="H92" i="3" s="1"/>
  <c r="M92" i="3" s="1"/>
  <c r="L93" i="3"/>
  <c r="H93" i="3" s="1"/>
  <c r="M93" i="3" s="1"/>
  <c r="L90" i="3"/>
  <c r="H90" i="3" s="1"/>
  <c r="F76" i="3"/>
  <c r="F71" i="3"/>
  <c r="F64" i="3"/>
  <c r="F60" i="3"/>
  <c r="F50" i="3"/>
  <c r="F49" i="3"/>
  <c r="F48" i="3"/>
  <c r="F47" i="3"/>
  <c r="F46" i="3"/>
  <c r="E45" i="3"/>
  <c r="D45" i="3"/>
  <c r="F43" i="3"/>
  <c r="F44" i="3"/>
  <c r="F42" i="3"/>
  <c r="F41" i="3"/>
  <c r="F40" i="3"/>
  <c r="F39" i="3"/>
  <c r="F38" i="3"/>
  <c r="F37" i="3"/>
  <c r="F36" i="3"/>
  <c r="F35" i="3"/>
  <c r="F34" i="3"/>
  <c r="F33" i="3"/>
  <c r="F32" i="3"/>
  <c r="F31" i="3"/>
  <c r="F30" i="3"/>
  <c r="F29" i="3"/>
  <c r="E28" i="3"/>
  <c r="D28" i="3"/>
  <c r="F13" i="3"/>
  <c r="F14" i="3"/>
  <c r="F15" i="3"/>
  <c r="F16" i="3"/>
  <c r="F17" i="3"/>
  <c r="F18" i="3"/>
  <c r="F19" i="3"/>
  <c r="F20" i="3"/>
  <c r="F21" i="3"/>
  <c r="F22" i="3"/>
  <c r="F23" i="3"/>
  <c r="F24" i="3"/>
  <c r="F25" i="3"/>
  <c r="F26" i="3"/>
  <c r="F27" i="3"/>
  <c r="F12" i="3"/>
  <c r="E11" i="3"/>
  <c r="D11" i="3"/>
  <c r="M117" i="3" l="1"/>
  <c r="M114" i="3"/>
  <c r="M139" i="3"/>
  <c r="M154" i="3"/>
  <c r="M120" i="3"/>
  <c r="M105" i="3"/>
  <c r="M127" i="3"/>
  <c r="M150" i="3"/>
  <c r="M90" i="3"/>
  <c r="M103" i="3"/>
  <c r="M101" i="3"/>
  <c r="M112" i="3"/>
  <c r="M110" i="3"/>
  <c r="M109" i="3"/>
  <c r="M128" i="3"/>
  <c r="M140" i="3"/>
  <c r="M137" i="3"/>
  <c r="N151" i="3"/>
  <c r="M151" i="3"/>
  <c r="M106" i="3"/>
  <c r="M132" i="3"/>
  <c r="M149" i="3"/>
  <c r="M95" i="3"/>
  <c r="M122" i="3"/>
  <c r="M131" i="3"/>
  <c r="M100" i="3"/>
  <c r="M102" i="3"/>
  <c r="M116" i="3"/>
  <c r="M113" i="3"/>
  <c r="M115" i="3"/>
  <c r="M126" i="3"/>
  <c r="M135" i="3"/>
  <c r="M143" i="3"/>
  <c r="H153" i="3"/>
  <c r="L152" i="3"/>
  <c r="H146" i="3"/>
  <c r="L145" i="3"/>
  <c r="M97" i="3"/>
  <c r="M96" i="3"/>
  <c r="M144" i="3"/>
  <c r="M123" i="3"/>
  <c r="M138" i="3"/>
  <c r="M134" i="3"/>
  <c r="M148" i="3"/>
  <c r="M118" i="3"/>
  <c r="M133" i="3"/>
  <c r="M104" i="3"/>
  <c r="M111" i="3"/>
  <c r="M119" i="3"/>
  <c r="M121" i="3"/>
  <c r="M136" i="3"/>
  <c r="M155" i="3"/>
  <c r="M147" i="3"/>
  <c r="H142" i="3"/>
  <c r="L141" i="3"/>
  <c r="H130" i="3"/>
  <c r="L129" i="3"/>
  <c r="H125" i="3"/>
  <c r="L124" i="3"/>
  <c r="H108" i="3"/>
  <c r="L107" i="3"/>
  <c r="H98" i="3"/>
  <c r="H99" i="3"/>
  <c r="M99" i="3" s="1"/>
  <c r="L88" i="3"/>
  <c r="F45" i="3"/>
  <c r="F11" i="3"/>
  <c r="F28" i="3"/>
  <c r="E10" i="3"/>
  <c r="D10" i="3"/>
  <c r="M98" i="3" l="1"/>
  <c r="M146" i="3"/>
  <c r="H145" i="3"/>
  <c r="H152" i="3"/>
  <c r="M153" i="3"/>
  <c r="M108" i="3"/>
  <c r="H107" i="3"/>
  <c r="M142" i="3"/>
  <c r="H141" i="3"/>
  <c r="M130" i="3"/>
  <c r="H129" i="3"/>
  <c r="M125" i="3"/>
  <c r="H124" i="3"/>
  <c r="L84" i="3"/>
  <c r="H88" i="3"/>
  <c r="F10" i="3"/>
  <c r="H84" i="3" l="1"/>
  <c r="G82" i="3"/>
  <c r="H82" i="3" s="1"/>
  <c r="N82" i="3" s="1"/>
  <c r="G81" i="3"/>
  <c r="H81" i="3" s="1"/>
  <c r="N81" i="3" s="1"/>
  <c r="G80" i="3"/>
  <c r="H80" i="3" s="1"/>
  <c r="N80" i="3" s="1"/>
  <c r="G79" i="3"/>
  <c r="H79" i="3" s="1"/>
  <c r="N79" i="3" s="1"/>
  <c r="G78" i="3"/>
  <c r="H78" i="3" s="1"/>
  <c r="N78" i="3" s="1"/>
  <c r="G77" i="3"/>
  <c r="G75" i="3"/>
  <c r="H75" i="3" s="1"/>
  <c r="N75" i="3" s="1"/>
  <c r="G73" i="3"/>
  <c r="H73" i="3" s="1"/>
  <c r="N73" i="3" s="1"/>
  <c r="G74" i="3"/>
  <c r="H74" i="3" s="1"/>
  <c r="N74" i="3" s="1"/>
  <c r="G72" i="3"/>
  <c r="G65" i="3"/>
  <c r="H65" i="3" s="1"/>
  <c r="N65" i="3" s="1"/>
  <c r="G67" i="3"/>
  <c r="H67" i="3" s="1"/>
  <c r="N67" i="3" s="1"/>
  <c r="G66" i="3"/>
  <c r="H66" i="3" s="1"/>
  <c r="N66" i="3" s="1"/>
  <c r="G70" i="3"/>
  <c r="H70" i="3" s="1"/>
  <c r="N70" i="3" s="1"/>
  <c r="G69" i="3"/>
  <c r="H69" i="3" s="1"/>
  <c r="N69" i="3" s="1"/>
  <c r="G68" i="3"/>
  <c r="H68" i="3" s="1"/>
  <c r="N68" i="3" s="1"/>
  <c r="G22" i="3"/>
  <c r="H22" i="3" s="1"/>
  <c r="N22" i="3" s="1"/>
  <c r="G62" i="3"/>
  <c r="H62" i="3" s="1"/>
  <c r="N62" i="3" s="1"/>
  <c r="G63" i="3"/>
  <c r="H63" i="3" s="1"/>
  <c r="N63" i="3" s="1"/>
  <c r="G52" i="3"/>
  <c r="H52" i="3" s="1"/>
  <c r="N52" i="3" s="1"/>
  <c r="G61" i="3"/>
  <c r="G21" i="3"/>
  <c r="H21" i="3" s="1"/>
  <c r="N21" i="3" s="1"/>
  <c r="G23" i="3"/>
  <c r="H23" i="3" s="1"/>
  <c r="N23" i="3" s="1"/>
  <c r="G39" i="3"/>
  <c r="H39" i="3" s="1"/>
  <c r="N39" i="3" s="1"/>
  <c r="G46" i="3"/>
  <c r="H46" i="3" s="1"/>
  <c r="N46" i="3" s="1"/>
  <c r="G40" i="3"/>
  <c r="H40" i="3" s="1"/>
  <c r="N40" i="3" s="1"/>
  <c r="G44" i="3"/>
  <c r="H44" i="3" s="1"/>
  <c r="N44" i="3" s="1"/>
  <c r="G25" i="3"/>
  <c r="H25" i="3" s="1"/>
  <c r="N25" i="3" s="1"/>
  <c r="G51" i="3"/>
  <c r="H51" i="3" s="1"/>
  <c r="N51" i="3" s="1"/>
  <c r="G17" i="3"/>
  <c r="H17" i="3" s="1"/>
  <c r="G35" i="3"/>
  <c r="H35" i="3" s="1"/>
  <c r="N35" i="3" s="1"/>
  <c r="G58" i="3"/>
  <c r="H58" i="3" s="1"/>
  <c r="N58" i="3" s="1"/>
  <c r="G12" i="3"/>
  <c r="H12" i="3" s="1"/>
  <c r="G34" i="3"/>
  <c r="H34" i="3" s="1"/>
  <c r="N34" i="3" s="1"/>
  <c r="G59" i="3"/>
  <c r="H59" i="3" s="1"/>
  <c r="N59" i="3" s="1"/>
  <c r="G15" i="3"/>
  <c r="H15" i="3" s="1"/>
  <c r="G20" i="3"/>
  <c r="H20" i="3" s="1"/>
  <c r="N20" i="3" s="1"/>
  <c r="G18" i="3"/>
  <c r="H18" i="3" s="1"/>
  <c r="G37" i="3"/>
  <c r="H37" i="3" s="1"/>
  <c r="N37" i="3" s="1"/>
  <c r="G41" i="3"/>
  <c r="H41" i="3" s="1"/>
  <c r="N41" i="3" s="1"/>
  <c r="G49" i="3"/>
  <c r="H49" i="3" s="1"/>
  <c r="N49" i="3" s="1"/>
  <c r="G53" i="3"/>
  <c r="H53" i="3" s="1"/>
  <c r="N53" i="3" s="1"/>
  <c r="G14" i="3"/>
  <c r="H14" i="3" s="1"/>
  <c r="G29" i="3"/>
  <c r="H29" i="3" s="1"/>
  <c r="N29" i="3" s="1"/>
  <c r="G30" i="3"/>
  <c r="H30" i="3" s="1"/>
  <c r="N30" i="3" s="1"/>
  <c r="G36" i="3"/>
  <c r="H36" i="3" s="1"/>
  <c r="N36" i="3" s="1"/>
  <c r="G43" i="3"/>
  <c r="H43" i="3" s="1"/>
  <c r="N43" i="3" s="1"/>
  <c r="G48" i="3"/>
  <c r="H48" i="3" s="1"/>
  <c r="N48" i="3" s="1"/>
  <c r="G54" i="3"/>
  <c r="H54" i="3" s="1"/>
  <c r="N54" i="3" s="1"/>
  <c r="G13" i="3"/>
  <c r="H13" i="3" s="1"/>
  <c r="G26" i="3"/>
  <c r="H26" i="3" s="1"/>
  <c r="N26" i="3" s="1"/>
  <c r="G19" i="3"/>
  <c r="H19" i="3" s="1"/>
  <c r="N19" i="3" s="1"/>
  <c r="G32" i="3"/>
  <c r="H32" i="3" s="1"/>
  <c r="N32" i="3" s="1"/>
  <c r="G33" i="3"/>
  <c r="H33" i="3" s="1"/>
  <c r="N33" i="3" s="1"/>
  <c r="G42" i="3"/>
  <c r="H42" i="3" s="1"/>
  <c r="N42" i="3" s="1"/>
  <c r="G56" i="3"/>
  <c r="H56" i="3" s="1"/>
  <c r="N56" i="3" s="1"/>
  <c r="G55" i="3"/>
  <c r="H55" i="3" s="1"/>
  <c r="N55" i="3" s="1"/>
  <c r="G27" i="3"/>
  <c r="H27" i="3" s="1"/>
  <c r="G24" i="3"/>
  <c r="H24" i="3" s="1"/>
  <c r="N24" i="3" s="1"/>
  <c r="G16" i="3"/>
  <c r="H16" i="3" s="1"/>
  <c r="G31" i="3"/>
  <c r="H31" i="3" s="1"/>
  <c r="N31" i="3" s="1"/>
  <c r="G38" i="3"/>
  <c r="H38" i="3" s="1"/>
  <c r="N38" i="3" s="1"/>
  <c r="G47" i="3"/>
  <c r="H47" i="3" s="1"/>
  <c r="N47" i="3" s="1"/>
  <c r="G57" i="3"/>
  <c r="H57" i="3" s="1"/>
  <c r="N57" i="3" s="1"/>
  <c r="H77" i="3" l="1"/>
  <c r="N77" i="3" s="1"/>
  <c r="G76" i="3"/>
  <c r="N12" i="3"/>
  <c r="H72" i="3"/>
  <c r="G71" i="3"/>
  <c r="G64" i="3"/>
  <c r="N13" i="3"/>
  <c r="N14" i="3"/>
  <c r="G50" i="3"/>
  <c r="H61" i="3"/>
  <c r="N61" i="3" s="1"/>
  <c r="G60" i="3"/>
  <c r="G45" i="3"/>
  <c r="G11" i="3"/>
  <c r="G28" i="3"/>
  <c r="H71" i="3" l="1"/>
  <c r="N72" i="3"/>
  <c r="G10" i="3"/>
  <c r="N15" i="3" l="1"/>
  <c r="N16" i="3"/>
  <c r="N17" i="3"/>
  <c r="H11" i="3"/>
  <c r="N18" i="3"/>
  <c r="H64" i="3" l="1"/>
  <c r="H28" i="3" l="1"/>
  <c r="H45" i="3"/>
  <c r="H50" i="3"/>
  <c r="H60" i="3"/>
  <c r="H76" i="3"/>
  <c r="H10" i="3" l="1"/>
</calcChain>
</file>

<file path=xl/sharedStrings.xml><?xml version="1.0" encoding="utf-8"?>
<sst xmlns="http://schemas.openxmlformats.org/spreadsheetml/2006/main" count="607" uniqueCount="405">
  <si>
    <t>Наименование услуги</t>
  </si>
  <si>
    <t>Среднее время оказания услуги, мин.</t>
  </si>
  <si>
    <t>Трудозатраты, минут на одного обслуживаемого</t>
  </si>
  <si>
    <t xml:space="preserve">Доля затрат в общем объеме услуг </t>
  </si>
  <si>
    <t>Среднее Кол-во коек/мест в год</t>
  </si>
  <si>
    <t>Период оказания услуг, дней</t>
  </si>
  <si>
    <t>Планируемый объем оказания услуг (койко-дней) в год на одного обслуживаемого</t>
  </si>
  <si>
    <t>Всего на дому</t>
  </si>
  <si>
    <t>Социально-бытовые услуги, предоставляемые в форме социального обслуживания на дому:</t>
  </si>
  <si>
    <t>1.1.</t>
  </si>
  <si>
    <t>покупка за счет средств получателя социальных услуг и доставка на дом продуктов питания, промышленных товаров первой необходимости, средств санитарии и гигиены, средств ухода, книг, газет, журналов;</t>
  </si>
  <si>
    <t>1.2.</t>
  </si>
  <si>
    <t>помощь в приготовлении пищи;</t>
  </si>
  <si>
    <t>1.3.</t>
  </si>
  <si>
    <t>помощь в приеме пищи (кормление);</t>
  </si>
  <si>
    <t>1.4.</t>
  </si>
  <si>
    <t>оплата за счет средств получателя социальных услуг жилищно-коммунальных услуг и услуг связи;</t>
  </si>
  <si>
    <t>1.5.</t>
  </si>
  <si>
    <t>сдача за счет средств получателя социальных услуг вещей в стирку, химчистку, ремонт, обратная их доставка;</t>
  </si>
  <si>
    <t>1.6.</t>
  </si>
  <si>
    <t>покупка за счет средств получателя социальных услуг топлива (в жилых помещениях без центрального отопления и (или) водоснабжения), топка печей, обеспечение водой;</t>
  </si>
  <si>
    <t>1.7.</t>
  </si>
  <si>
    <t>организация помощи в проведении ремонта жилых помещений;</t>
  </si>
  <si>
    <t>1.8.</t>
  </si>
  <si>
    <t>обеспечение кратковременного присмотра за детьми (не более двух часов);</t>
  </si>
  <si>
    <t>1.9.</t>
  </si>
  <si>
    <t>уборка жилых помещений, содействие в обработке приусадебных участков;</t>
  </si>
  <si>
    <t>1.10.</t>
  </si>
  <si>
    <t>содействие в организации предоставления услуг предприятиями торговли, коммунально-бытового обслуживания, связи и другими предприятиями, оказывающими услуги населению;</t>
  </si>
  <si>
    <t>1.11.</t>
  </si>
  <si>
    <t>содействие в отправлении религиозных обрядов в дни религиозных праздников;</t>
  </si>
  <si>
    <t>По мере необходимости отправления обрядов различных религиозных конфессий, но не чаще 2-х раз в месяц продолжительность от 30 до 60 минут.</t>
  </si>
  <si>
    <t>1.12.</t>
  </si>
  <si>
    <t>предоставление гигиенических услуг лицам, не способным по состоянию здоровья самостоятельно осуществлять за собой уход;</t>
  </si>
  <si>
    <t>1.13.</t>
  </si>
  <si>
    <t>организация ритуальных услуг;</t>
  </si>
  <si>
    <t>1.14.</t>
  </si>
  <si>
    <t>отправка за счет средств получателя социальных услуг почтовой корреспонденции;</t>
  </si>
  <si>
    <t>1.15.</t>
  </si>
  <si>
    <t>содействие в посещении театров, выставок и других культурных мероприятий;</t>
  </si>
  <si>
    <t xml:space="preserve">Предоставляется в соответствии с планом мероприятий, но не более 2-х  раз в месяц,  продолжительность от 60 до 120 минут. </t>
  </si>
  <si>
    <t>1.16.</t>
  </si>
  <si>
    <t>оказание помощи в написании писем.</t>
  </si>
  <si>
    <t>Социально-медицинские услуги, предоставляемые в форме социального обслуживания на дому:</t>
  </si>
  <si>
    <t>2.1.</t>
  </si>
  <si>
    <t>содействие в получении в установленном порядке бесплатной медицинской помощи в соответствии с Территориальной программой государственных гарантий бесплатного оказания гражданам медицинской помощи в Республике Дагестан на соответствующий год;</t>
  </si>
  <si>
    <t>2.2.</t>
  </si>
  <si>
    <t>содействие в прохождении медико-социальной экспертизы;</t>
  </si>
  <si>
    <t>2.3.</t>
  </si>
  <si>
    <t>содействие в проведении реабилитационных мероприятий (медицинских, социальных), в том числе для инвалидов (детей-инвалидов) на основании индивидуальных программ реабилитации;</t>
  </si>
  <si>
    <t>2.4.</t>
  </si>
  <si>
    <t>выполнение процедур, связанных с сохранением здоровья получателей социальных услуг (измерение температуры тела, артериального давления, контроль за приемом лекарств и др.);</t>
  </si>
  <si>
    <t>2.5.</t>
  </si>
  <si>
    <t>обеспечение ухода с учетом состояния здоровья;</t>
  </si>
  <si>
    <t>2.6.</t>
  </si>
  <si>
    <t>проведение оздоровительных мероприятий;</t>
  </si>
  <si>
    <t>2.7.</t>
  </si>
  <si>
    <t>консультирование по социально-медицинским вопросам (поддержание и сохранение здоровья получателей социальных услуг, проведение оздоровительных мероприятий, наблюдение за получателями социальных услуг в целях выявления отклонений в состоянии их здоровья);</t>
  </si>
  <si>
    <t>2.8.</t>
  </si>
  <si>
    <t>содействие в обеспечении по заключению врачей лекарственными препаратами для медицинского применения, медицинскими изделиями;</t>
  </si>
  <si>
    <t>2.9.</t>
  </si>
  <si>
    <t>сопровождение в медицинские организации;</t>
  </si>
  <si>
    <t>2.10.</t>
  </si>
  <si>
    <t>содействие в госпитализации нуждающихся в медицинские организации и их посещение в целях оказания морально-психологической поддержки;</t>
  </si>
  <si>
    <t>2.11.</t>
  </si>
  <si>
    <t>проведение санитарно-просветительской работы;</t>
  </si>
  <si>
    <t>2.12.</t>
  </si>
  <si>
    <t>содействие в получении зубопротезной и протезно-ортопедической помощи, а также в обеспечении техническими средствами ухода и реабилитации;</t>
  </si>
  <si>
    <t>2.13.</t>
  </si>
  <si>
    <t>содействие в оформлении документов для получения путевок на санаторно-курортное лечение;</t>
  </si>
  <si>
    <t>2.14.</t>
  </si>
  <si>
    <t>систематическое наблюдение за получателями социальных услуг для выявления отклонений в состоянии их здоровья;</t>
  </si>
  <si>
    <t>2.15.</t>
  </si>
  <si>
    <t>проведение занятий, обучающих здоровому образу жизни;</t>
  </si>
  <si>
    <t>2.16.</t>
  </si>
  <si>
    <t>проведение занятий по адаптивной физической культуре.</t>
  </si>
  <si>
    <t>Всего в стационарной форме</t>
  </si>
  <si>
    <t>В стационарной форме пансионаты</t>
  </si>
  <si>
    <t>В стационарной форме цсоны</t>
  </si>
  <si>
    <t>В стационарной форме детские</t>
  </si>
  <si>
    <t>Социально-бытовые услуги, предоставляемые в стационарной форме социального обслуживания:</t>
  </si>
  <si>
    <t>предоставление площади жилых помещений согласно утвержденным нормативам;</t>
  </si>
  <si>
    <t>предоставление помещений для организации реабилитационных мероприятий, лечебно-трудовой деятельности, культурно-бытового обслуживания;</t>
  </si>
  <si>
    <t>обеспечение питанием, включая диетическое питание, согласно утвержденным нормативам;</t>
  </si>
  <si>
    <t>обеспечение мягким инвентарем (одежда, обувь, нательное белье и постельные принадлежности) согласно утвержденным нормативам;</t>
  </si>
  <si>
    <t>уборка жилых помещений;</t>
  </si>
  <si>
    <t>обеспечение за счет средств получателя социальных услуг книгами, журналами, газетами, настольными играми;</t>
  </si>
  <si>
    <t>предоставление в пользование мебели согласно утвержденным нормативам;</t>
  </si>
  <si>
    <t>содействие в получении услуг, предоставляемых организациями торговли и связи;</t>
  </si>
  <si>
    <t>обеспечение сохранности личных вещей и ценностей;</t>
  </si>
  <si>
    <t>стирка вещей, сдача вещей в химчистку, ремонт и обратная их доставка;</t>
  </si>
  <si>
    <t>обеспечение при выписке из учреждения социального обслуживания одеждой, обувью, денежным пособием по утвержденным нормативам;</t>
  </si>
  <si>
    <t>оказание помощи в написании писем;</t>
  </si>
  <si>
    <t>создание условий для отправления религиозных обрядов.</t>
  </si>
  <si>
    <t>Социально-медицинские услуги, предоставляемые в стационарной форме социального обслуживания:</t>
  </si>
  <si>
    <t>систематическое наблюдение за получателями социальных услуг в целях выявления отклонений в состоянии их здоровья;</t>
  </si>
  <si>
    <t>содействие в проведении медико-социальной экспертизы;</t>
  </si>
  <si>
    <t>организация прохождения диспансеризации;</t>
  </si>
  <si>
    <t>проведение реабилитационных мероприятий (медицинских, социальных), в том числе для инвалидов (детей-инвалидов) на основании индивидуальных программ реабилитации;</t>
  </si>
  <si>
    <t>оказание первичной медико-санитарной и стоматологической помощи;</t>
  </si>
  <si>
    <t>содействие в госпитализации в медицинские организации и их посещение в целях оказания морально-психологической поддержки;</t>
  </si>
  <si>
    <t>содействие в получении зубопротезной и протезно-ортопедической помощи;</t>
  </si>
  <si>
    <t>обеспечение техническими средствами ухода и реабилитации;</t>
  </si>
  <si>
    <t>обеспечение санитарно-гигиенических требований в жилых помещениях и местах общего пользования;</t>
  </si>
  <si>
    <t>Социально-педагогические услуги, предоставляемые в стационарной форме социального обслуживания:</t>
  </si>
  <si>
    <t>3.1.</t>
  </si>
  <si>
    <t>3.2.</t>
  </si>
  <si>
    <t>В полустационарной форме</t>
  </si>
  <si>
    <t>цсон</t>
  </si>
  <si>
    <t>детские</t>
  </si>
  <si>
    <t>Социально-бытовые услуги, предоставляемые в полустационарной форме социального обслуживания:</t>
  </si>
  <si>
    <t>обеспечение питанием согласно утвержденным нормативам;</t>
  </si>
  <si>
    <t>предоставление постельных принадлежностей и спального места в специальном помещении, отвечающем санитарно-гигиеническим требованиям;</t>
  </si>
  <si>
    <t>2.2. Социально-медицинские услуги, предоставляемые в полустационарной форме социального обслуживания:</t>
  </si>
  <si>
    <t>содействие в получении медико-психологической помощи;</t>
  </si>
  <si>
    <t>организация лечебно-оздоровительных мероприятий;</t>
  </si>
  <si>
    <t>содействие в проведении реабилитационных мероприятий (медицинских, социальных), в том числе для инвалидов на основании индивидуальных программ реабилитации;</t>
  </si>
  <si>
    <t>социально-психологическое консультирование, в том числе по вопросам внутрисемейных отношений;</t>
  </si>
  <si>
    <t>психологическая помощь и поддержка, в том числе гражданам, осуществляющим уход на дому за тяжелобольными получателями социальных услуг;</t>
  </si>
  <si>
    <t>социально-психологический патронаж;</t>
  </si>
  <si>
    <t>оказание консультационной психологической помощи анонимно, в том числе с использованием телефона доверия.</t>
  </si>
  <si>
    <t>организация помощи в получении образования, в том числе профессионального образования, инвалидами (детьми-инвалидами) в соответствии с их способностями;</t>
  </si>
  <si>
    <t>обучение родственников практическим навыкам общего ухода за тяжелобольными получателями социальных услуг, получателями социальных услуг, имеющими ограничения жизнедеятельности, в том числе детьми-инвалидами;</t>
  </si>
  <si>
    <t>организация помощи родителям или законным представителям детей-инвалидов, воспитываемых дома, в обучении таких детей навыкам самообслуживания, общения и контроля, направленным на развитие личности;</t>
  </si>
  <si>
    <t>социально-педагогическая коррекция, включая диагностику и консультирование;</t>
  </si>
  <si>
    <t>организация и проведение клубной и кружковой работы для формирования и развития интересов получателей социальных услуг;</t>
  </si>
  <si>
    <t>формирование позитивных интересов (в том числе в сфере досуга);</t>
  </si>
  <si>
    <t>оказание помощи в оформлении документов для поступления в учебное заведение;</t>
  </si>
  <si>
    <t>оказание помощи в обеспечении необходимой учебно-методической литературой;</t>
  </si>
  <si>
    <t>организация досуга (праздники, экскурсии и другие культурные мероприятия).</t>
  </si>
  <si>
    <t>проведение мероприятий по использованию трудовых возможностей, обучению доступным профессиональным навыкам и восстановлению личностного и социального статуса;</t>
  </si>
  <si>
    <t>оказание помощи в трудоустройстве;</t>
  </si>
  <si>
    <t>организация помощи в получении образования, в том числе профессионального образования, инвалидами (детьми-инвалидами) в соответствии с их способностями.</t>
  </si>
  <si>
    <t>оказание помощи в оформлении и восстановлении утраченных документов получателей социальных услуг (в том числе фотографирование для документов);</t>
  </si>
  <si>
    <t>оказание помощи в получении юридических услуг;</t>
  </si>
  <si>
    <t>оказание услуг по защите прав и законных интересов получателей социальных услуг в установленном законодательством порядке;</t>
  </si>
  <si>
    <t>содействие в получении бесплатной помощи адвоката в порядке, установленном законодательством;</t>
  </si>
  <si>
    <t>обеспечение представительства в суде с целью защиты прав и законных интересов;</t>
  </si>
  <si>
    <t>содействие в сохранении занимаемых ранее по договору найма или аренды жилых помещений в домах государственного, муниципального жилищных фондов в течение шести месяцев с момента поступления в стационарную организацию социального обслуживания, а также во внеочередном обеспечении жилым помещением в случае отказа от услуг стационарного учреждения социального обслуживания по истечении указанного срока, если не может быть возвращено ранее занимаемое помещение.</t>
  </si>
  <si>
    <t>обучение инвалидов (детей-инвалидов) пользованию средствами ухода и техническими средствами реабилитации;</t>
  </si>
  <si>
    <t>проведение социально-реабилитационных мероприятий в сфере социального обслуживания;</t>
  </si>
  <si>
    <t>обучение навыкам самообслуживания, поведения в быту и общественных местах;</t>
  </si>
  <si>
    <t>обучение навыкам компьютерной грамотности.</t>
  </si>
  <si>
    <t>обеспечение бесплатным горячим питанием или наборами продуктов;</t>
  </si>
  <si>
    <t>обеспечение одеждой, обувью и другими предметами первой необходимости;</t>
  </si>
  <si>
    <t>содействие в предоставлении временного жилого помещения;</t>
  </si>
  <si>
    <t>содействие в получении юридической помощи в целях защиты прав и законных интересов получателей социальных услуг;</t>
  </si>
  <si>
    <t>содействие в получении экстренной психологической помощи с привлечением к этой работе психологов и священнослужителей;</t>
  </si>
  <si>
    <t>оказание материальной помощи.</t>
  </si>
  <si>
    <t xml:space="preserve">Социально-психологические услуги, предоставляемые в полустационарной форме социального обслуживания: </t>
  </si>
  <si>
    <t xml:space="preserve">Социально-педагогические услуги, предоставляемые в полустационарной форме социального обслуживания: </t>
  </si>
  <si>
    <t>Социально-психологические услуги, предоставляемые в форме социального обслуживания на дому:</t>
  </si>
  <si>
    <t>Социально-педагогические услуги, предоставляемые в форме социального обслуживания на дому:</t>
  </si>
  <si>
    <t>Социально-трудовые услуги, предоставляемые в форме социального обслуживания на дому:</t>
  </si>
  <si>
    <t>Социально-правовые услуги, предоставляемые в форме социального обслуживания на дому:</t>
  </si>
  <si>
    <t>Услуги в целях повышения коммуникативного потенциала получателей социальных услуг, имеющих ограничения жизнедеятельности, в том числе детей-инвалидов, предоставляемые в форме социального обслуживания на дому:</t>
  </si>
  <si>
    <t>Срочные социальные услуги:</t>
  </si>
  <si>
    <t>3.4.</t>
  </si>
  <si>
    <t>3.5.</t>
  </si>
  <si>
    <t>4.1.</t>
  </si>
  <si>
    <t>4.2.</t>
  </si>
  <si>
    <t>4.3.</t>
  </si>
  <si>
    <t>4.4.</t>
  </si>
  <si>
    <t>4.5.</t>
  </si>
  <si>
    <t>4.6.</t>
  </si>
  <si>
    <t>4.7.</t>
  </si>
  <si>
    <t>4.8.</t>
  </si>
  <si>
    <t>4.9.</t>
  </si>
  <si>
    <t>5.</t>
  </si>
  <si>
    <t>5.1.</t>
  </si>
  <si>
    <t>5.2.</t>
  </si>
  <si>
    <t>5.3.</t>
  </si>
  <si>
    <t>6.</t>
  </si>
  <si>
    <t>6.1.</t>
  </si>
  <si>
    <t>6.2.</t>
  </si>
  <si>
    <t>6.3.</t>
  </si>
  <si>
    <t>6.4.</t>
  </si>
  <si>
    <t>6.5.</t>
  </si>
  <si>
    <t>6.6.</t>
  </si>
  <si>
    <t>7.</t>
  </si>
  <si>
    <t>7.1.</t>
  </si>
  <si>
    <t>7.2.</t>
  </si>
  <si>
    <t>7.3.</t>
  </si>
  <si>
    <t>7.4.</t>
  </si>
  <si>
    <t>8.</t>
  </si>
  <si>
    <t>8.1.</t>
  </si>
  <si>
    <t>8.2.</t>
  </si>
  <si>
    <t>8.3.</t>
  </si>
  <si>
    <t>8.4.</t>
  </si>
  <si>
    <t>8.5.</t>
  </si>
  <si>
    <t>8.6.</t>
  </si>
  <si>
    <t>создание условий для получения детьми-сиротами,оставшимися без попечения родителей,детьми из неблагополучных семей школьного образования</t>
  </si>
  <si>
    <t>весь период предоставления получателю социальной услуги.ежедневно, за исключением выходных и праздничных дней. Смена постельного белья производится 1 раз в 7 дней или по мере загрязнения.Предоставление или смена одного комплекта постельных принадлежностей получателю социальных услуг в течение дня учитывается для получателя социальных услуг как одна услуга в день</t>
  </si>
  <si>
    <t xml:space="preserve">1) приподнимание с постели, укладывание в постель, одевание и раздевание, смена постельного и нательного белья - до 20 мин.; умывание лица, причесывание, содействие в пользовании туалетом или судном - по мере необходимости, но не реже одного раза в день;
содействие в обтирании, обмывании, мытье головы больного - по мере необходимости, но не реже одного раза в неделю;
приподнимание с постели, укладывание в постель, одевание и раздевание, смена постельного и нательного белья, стрижка (бритье) волос (для мужчин - также бороды и усов) - по мере необходимости; стрижка ногтей - по мере необходимости, но не чаще одного раза в неделю.
Проведение получателю социальных услуг в течение дня всего комплекса перечисленных процедур или каких-либо из них учитывается для получателя социальных услуг как одна услуга в день
2) содействие в пользовании туалетом или судном - до 20 мин.;
3) содействие в умывании, обтирании, обмывании, мытье головы больного - до 40 мин.;
4) стрижка волос, причесывание, бритье, стрижка ногтей - до 40 мин.
</t>
  </si>
  <si>
    <t>до 120 минут.                                                                              По мере необходимости, за исключением выходных и праздничных дней, но не более одного заказа на одного получателя социальных услуг в день</t>
  </si>
  <si>
    <t xml:space="preserve">до 30 минут.- по мере необходимости, за исключением выходных и праздничных дней.
Помощь получателю социальных услуг в написании или прочтении одного письма учитывается для получателя социальных услуг как одна услуга
</t>
  </si>
  <si>
    <t xml:space="preserve">на период пребывания получателя социальных услуг в организации, предоставляющей социальную услугу, согласно графику (режиму) работы организации, предоставляющей социальную услугу.по мере необходимости, за исключением выходных и праздничных дней.
Хранение вещей получателя социальных услуг общим весом до 20 кг в течение дня учитывается для получателя социальных услуг как одна услуга в день
</t>
  </si>
  <si>
    <t xml:space="preserve">до 60 минут.                                                                           По мере необходимости, за исключением выходных и праздничных дней.
Создание условий для отправления религиозных обрядов получателю социальных услуг в течение дня учитывается для получателя социальных услуг как одна услуга в день
</t>
  </si>
  <si>
    <t xml:space="preserve">                                       до 20 минут.                                                                                                             По мере необходимости, за исключением выходных и праздничных дней.
Выполнение получателю социальных услуг в течение дня всего комплекса перечисленных процедур или каких-либо отдельных из них учитывается для получателя социальных услуг как одна услуга в день
</t>
  </si>
  <si>
    <t xml:space="preserve">                                  до 40 минут .                                                                           По мере необходимости, за исключением выходных и праздничных дней.
Проведение получателю социальных услуг в течение дня всех перечисленных оздоровительных мероприятий или каких-либо из них учитывается для получателя социальных услуг как одна услуга в день
</t>
  </si>
  <si>
    <t xml:space="preserve">                               до 120 минут.                                                                     Наблюдение за состоянием здоровья получателя социальных услуг, осмотр получателя социальных услуг проводится не менее одного раза в день ежедневно, за исключением выходных и праздничных дней, а также по мере необходимости при возникновении жалоб на состояние здоровья и самочувствие либо при появлении у получателя услуг внешних признаков недомогания.
Содействие в оказании получателю услуг медицинской помощи при возникновении проблем, связанных со здоровьем, осуществляется по мере возникновения потребности, за исключением выходных и праздничных дней.
Проведение получателю в течение дня всех перечисленных мероприятий или каких-либо из них учитывается для получателя социальных услуг как одна услуга в день
</t>
  </si>
  <si>
    <t xml:space="preserve">                                 до 30 минут.                                                                                По мере необходимости, за исключением выходных и праздничных дней, но не более одного раза в день</t>
  </si>
  <si>
    <t>до 45 минут                                                                                                 обеспечение питанием одного получателя социальных услуг ежедневно не менее одного раза в день, за исключением выходных и праздничных дней. Обеспечение питанием получателя социальных услуг в течение дня учитывается для получателя социальных услуг как одна услуга в день</t>
  </si>
  <si>
    <t xml:space="preserve">                                                до 30 мин.                                                                                                                          По мере необходимости, но не более одного раза в день, за исключением выходных и праздничных дней</t>
  </si>
  <si>
    <t xml:space="preserve">                                      до 60 минут.                                                                                           По мере необходимости, но не более одного раза в день, за исключением выходных и праздничных дней                                                  </t>
  </si>
  <si>
    <t xml:space="preserve">до 120 минут.По мере возникновения необходимости, за исключением выходных и праздничных дней.
Обращение в одну организацию в интересах получателя социальных услуг учитывается для получателя социальных услуг как одна услуга;
посещение одной организации с целью обеспечения проведения реабилитационных мероприятий медицинского и социального характера получателю социальных услуг учитывается для получателя социальных услуг как одна услуга
</t>
  </si>
  <si>
    <t xml:space="preserve">                              до 40 минут одно помещение.                                                            ежедневно, не менее одного раза в день, за исключением выходных и праздничных дней.
Одна уборка помещений, в которых предоставляются социальные услуги, и в местах общего пользования в день учитывается для получателя социальных услуг как одна услуга
</t>
  </si>
  <si>
    <t xml:space="preserve">продолжительность одного занятия - 40 минут.                                     До четырех раз в месяц, за исключением выходных и праздничных дней.
Проведение одного занятия индивидуально или в группе учитывается для получателя социальных услуг как одна услуга
</t>
  </si>
  <si>
    <t xml:space="preserve">до 60 минут.                                                                                                             по мере необходимости, не чаще одного раза в день, за исключением выходных и праздничных дней.
Проведение одного мероприятия (занятия) с получателем социальных услуг индивидуально или в группе учитывается для получателя социальных услуг как одна услуга
</t>
  </si>
  <si>
    <t xml:space="preserve">                                             до 40 минут.                                                                                                                По мере необходимости, не чаще одного раза в день, за исключением выходных и праздничных дней.
Проведение одного занятия с получателем социальных услуг индивидуально или в группе учитывается для получателя социальных услуг как одна услуга
</t>
  </si>
  <si>
    <t xml:space="preserve">                                         до 90 минут.                                                                                                              по мере необходимости, не чаще одного раза в день, за исключением выходных и праздничных дней.
Проведение одного социально-психологического консультирования получателя социальных услуг индивидуально или в группе учитывается для получателя социальных услуг как одна услуга
</t>
  </si>
  <si>
    <t xml:space="preserve">                                     до 40 минут                                                                                                               По мере необходимости, не чаще одного раза в день, за исключением выходных и праздничных дней.
Проведение одного патронажа получателя социальных услуг учитывается для получателя социальных услуг как одна услуга
</t>
  </si>
  <si>
    <t xml:space="preserve">                                       до 40 минут.                                                                                                             по мере необходимости, не чаще одного раза в день, за исключением выходных и праздничных дней.
Проведение одного консультирования получателя социальных услуг учитывается для получателя социальных услуг как одна услуга
</t>
  </si>
  <si>
    <t>Создание условий для дошкольного воспитания детей-инвалидов, детей-сирот, детей, оставшихся без попечения родителей, детей из неблагополучных семей и получения образования по специальным программам</t>
  </si>
  <si>
    <t>время проведения каждого отдельного из перечисленных мероприятий - до 120 минут .По мере необходимости, в течение периода, определенного индивидуальной программой предоставления социальных услуг, в соответствии с графиком (планом) работы организации, предоставляющей социальную услугу, за исключением выходных и праздничных дней</t>
  </si>
  <si>
    <t xml:space="preserve">                       до 30 минут.                                                                                                              По мере необходимости, не чаще одного раза в день, за исключением выходных и праздничных дней. Проведение одного занятия с получателе</t>
  </si>
  <si>
    <t xml:space="preserve">                               до 30 минут.                                                                                                              по мере необходимости, не чаще одного раза в день, за исключением выходных и праздничных дней. Проведение одного занятия с получателем социальных услуг индивидуально или в группе учитывается для получателя социальных услуг как одна услуга</t>
  </si>
  <si>
    <t xml:space="preserve">сроки и объем предоставления социальной услуги устанавливаются индивидуально, Продолжительность занятия - до 40 минут.                                                                по мере необходимости, за исключением выходных и праздничных дней.
Проведение одного занятия (консультации) с получателем социальных услуг учитывается для получателя социальных услуг как одна услуга
</t>
  </si>
  <si>
    <t xml:space="preserve">до 60 минут.                                                                                                             не чаще двух раз в неделю.
Одно посещение получателем социальных услуг кружка (клуба) учитывается для получателя социальных услуг как одна услуга
</t>
  </si>
  <si>
    <t xml:space="preserve">до 60 минут.                                                                                                                не чаще двух раз в месяц.
Участие получателя социальных услуг в одном занятии (мероприятии) учитывается для получателя социальных услуг как одна услуга
</t>
  </si>
  <si>
    <t>до 120 минут.                                                                               по мере необходимости, за исключением выходных и праздничных дней</t>
  </si>
  <si>
    <t>до 120 минут.                                                                                по мере необходимости, за исключением выходных и праздничных дней, но не более одного заказа получателю социальных услуг в день</t>
  </si>
  <si>
    <t xml:space="preserve">до 120 минут.                                                                                                               по мере необходимости.
Участие получателя социальных услуг в одном мероприятии учитывается для получателя социальных услуг как одна услуга
</t>
  </si>
  <si>
    <t xml:space="preserve">до 45 минут.                                                                                                                   по мере необходимости.
Участие получателя социальных услуг в одном занятии учитывается для получателя социальных услуг как одна услуга
</t>
  </si>
  <si>
    <t>до 120 минут                                                                                   по мере необходимости</t>
  </si>
  <si>
    <t>время проведения каждого отдельного из перечисленных мероприятий - до 120 минут.                                                                            По мере необходимости, в течение периода, определенного индивидуальной программой предоставления социальных услуг, в соответствии с графиком (планом) работы организации, предоставляющей социальную услугу, за исключением выходных и праздничных дней</t>
  </si>
  <si>
    <t xml:space="preserve">до 120 минут       -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организации учитывается для получателя социальных услуг как одна услуга.
Посещение либо сопровождение получателя социальных услуг в одну организацию и обратно учитывается для получателя социальных услуг как одна услуга
                         </t>
  </si>
  <si>
    <t xml:space="preserve">консультирование - до 40 минут.
Посещение или сопровождение - 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организации учитывается для получателя социальных услуг как одна услуга.
Посещение либо сопровождение получателя социальных услуг в одну организацию и обратно учитывается для получателя социальных услуг как одна услуга
</t>
  </si>
  <si>
    <t xml:space="preserve">до 120 минут.                                                                                        По мере возникновения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организации или физического лица учитывается для получателя социальных услуг как одна услуга.
Посещение либо сопровождение получателя социальных услуг в одну организацию или на встречу с физическим лицом и обратно учитывается для получателя социальных услуг как одна услуга
</t>
  </si>
  <si>
    <t xml:space="preserve">     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соответствующей инстанции учитывается для получателя социальных услуг как одна услуга.
Посещение либо сопровождение получателя социальных услуг в одну инстанцию и обратно учитывается для получателя социальных услуг как одна услуга
</t>
  </si>
  <si>
    <t xml:space="preserve">до 120 минут .                                                                                 По мере возникновения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(искового заявления, ходатайства) в адрес соответствующей инстанции учитывается для получателя социальных услуг как одна услуга.
Посещение либо сопровождение получателя социальных услуг в одну инстанцию и обратно учитывается для получателя социальных услуг как одна услуга
</t>
  </si>
  <si>
    <t xml:space="preserve">до 30 минут  по мере необходимости.
Подготовка и направление одного уведомления (обращения) учитывается для получателя социальных услуг как одна услуга
</t>
  </si>
  <si>
    <t xml:space="preserve">                    до 30 минут                                                                                 По мере необходимости.
Проведение одного занятия с получателем социальных услуг учитывается для получателя социальных услуг как одна услуга
</t>
  </si>
  <si>
    <t xml:space="preserve">  до 30 минут                                                                              По мере необходимости.
Проведение одного обучающего занятия с получателем социальных услуг в группе или индивидуально учитывается для получателя социальных услуг как одна услуга
</t>
  </si>
  <si>
    <t xml:space="preserve">       до 30 минут                                                                                                  по мере необходимости.
Проведение одного занятия с получателем социальных услуг в группе или индивидуально учитывается для получателя социальных услуг как одна услуга
</t>
  </si>
  <si>
    <t xml:space="preserve">до 60 минут                                                                                   По мере необходимости.
Проведение одного занятия с получателем социальных услуг в группе или индивидуально учитывается для получателя социальных услуг как одна услуга
</t>
  </si>
  <si>
    <t>до 45 минут                                                                                                 обеспечение питанием одного получателя социальных услуг ежедневно не менее одного раза в день, за исключением выходных и праздничных дней. Обеспечение получателя социальных услуг одним набором продуктов учитывается для получателя социальных услуг как одна услуга</t>
  </si>
  <si>
    <t xml:space="preserve">до 45 минут      по мере необходимости.
Предоставление одного предмета одежды или пары обуви получателю социальных услуг учитывается для получателя социальных услуг как одна услуга. Предоставление одного набора средств санитарии и гигиены получателю социальных услуг учитывается для получателя социальных услуг как одна услуга
                                                                                         </t>
  </si>
  <si>
    <t>продолжительность пребывания гражданина во временном жилом помещении - до решения вопроса его дальнейшего жизнеустройства, но не более 48 часов                                                                                                      по мере возникновения необходимости. Предоставление временного жилого помещения для получателя социальных услуг на одни сутки, в том числе неполные сутки, учитывается для получателя социальных услуг как одна услуга</t>
  </si>
  <si>
    <t>до 60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ходатайства) в адрес соответствующей инстанции учитывается для получателя социальных услуг как одна услуга.
Посещение либо сопровождение получателя социальных услуг в одну инстанцию и обратно учитывается для получателя социальных услуг как одна услуга</t>
  </si>
  <si>
    <t xml:space="preserve">до 30 минут                                                                                 по мере необходимости.
</t>
  </si>
  <si>
    <t>до 20 минут                                                                                  по мере необходимости</t>
  </si>
  <si>
    <t>до 60 минут                                                                               Услуга предоставляется по мере необходимости, но не чаще двух раз в неделю. Одна покупка и доставка продуктов питания, товаров первой необходимости, лекарственных препаратов и т.п. до семи килограммов одному получателю услуг - одна услуга</t>
  </si>
  <si>
    <t>до 60 минут                                                                          Услуга предоставляется по мере необходимости. Приготовление пищи за одно посещение - одна услуга</t>
  </si>
  <si>
    <t>до 60 минут                                                                                 по мере необходимости. Помощь в приеме пищи (кормлении) за одно посещение - одна услуга</t>
  </si>
  <si>
    <t>до 60 минут                                                                                 услуга предоставляется два раза в месяц. Одно посещение - одна услуга</t>
  </si>
  <si>
    <t xml:space="preserve"> до 60 минут                                                                                                   Предоставляется по мере необходимости, но не чаще 2-х раз в месяц. Продолжительность до  30  минут за  одно посещение.  Сдача вещей в химчистку и доставка вещей из химчистки на дом получателю услуг - одна услуга </t>
  </si>
  <si>
    <t>одна доставка топлива в пределах района проживания получателя - до 30 минут; одна доставка 30 литров воды в пределах района проживания получателя - до 30 минут  - одна топка одной печи - одна услуга; одна доставка 30 литров воды одному клиенту - одна услуга</t>
  </si>
  <si>
    <t>до 120 минут                                                                                  услуга предоставляется по мере необходимости, но не чаще двух раз в год. Помощь в организации одного из вышеперечисленных мероприятий - одна услуга</t>
  </si>
  <si>
    <t>до 120 минут                                                                                     по мере необходимости. Одно посещение - одна услуга</t>
  </si>
  <si>
    <t>до 120 минут                                                                              по мере необходимости, но не чаще двух раз в неделю. Одна уборка помещения - одна услуга. Содействие в обработке приусадебного участка за одно посещение - одна услуга</t>
  </si>
  <si>
    <t xml:space="preserve">Предоставляется по мере необходимости, но не чаще 2-х раз в неделю. Продолжительность до 60 минут.
</t>
  </si>
  <si>
    <t>до 240 минут, по факту наступления смерти получателя социальных услуг</t>
  </si>
  <si>
    <t xml:space="preserve"> Продолжительность до  30 минут.по мере необходимости, за исключением выходных и праздничных дней</t>
  </si>
  <si>
    <t>до 30 минут                                                                                    по мере необходимости, за исключением выходных и праздничных дней. Помощь получателю социальных услуг в написании или прочтении одного письма учитывается для получателя социальных услуг как одна услуга</t>
  </si>
  <si>
    <t xml:space="preserve">                                                                                                      до 45 минут                                                                                 по мере необходимости, одно проведенное мероприятие - одна услуга</t>
  </si>
  <si>
    <t>до 60 минут                                                                              предоставляется по мере необходимости, одно посещение - одна услуга</t>
  </si>
  <si>
    <t xml:space="preserve">до 120 минут                                                                                по мере необходимости, обращение в одну организацию в интересах получателя социальных услуг учитывается для получателя социальных услуг как одна услуга;
посещение одной организации с целью обеспечения проведения реабилитационных мероприятий медицинского и социального характера получателю социальных услуг учитывается для получателя социальных услуг как одна услуга
</t>
  </si>
  <si>
    <t xml:space="preserve">      до 30 минут                                                                                                 По мере необходимости.
Выполнение получателю социальных услуг в течение дня всего комплекса перечисленных процедур или каких-либо из них учитывается для получателя социальных услуг как одна услуга в день
</t>
  </si>
  <si>
    <t>до 30 минут                                                                                       по мере необходимости, за исключением выходных и праздничных дней, но не более одного раза в день</t>
  </si>
  <si>
    <t>до 60 минут                                                                              предоставляется по мере необходимости, но не чаще 2 раз в месяц. Одно посещение одной организации - одна услуга</t>
  </si>
  <si>
    <t>до 60 минут                                                                              предоставляется по мере необходимости. Одно посещение - одна услуга</t>
  </si>
  <si>
    <t>Предоставляется по мере необходимости (продолжительность – до  45  минут) по мере необходимости. Все услуги, оказываемые в процессе посещения, учитываются отдельно. Одно мероприятие - одна услуга
.</t>
  </si>
  <si>
    <t>до 30 минут                                                                                    по мере необходимости, но не чаще двух раз в месяц. Одно посещение - одна услуга</t>
  </si>
  <si>
    <t xml:space="preserve">до 120 минут                                                                                    предоставляется по мере необходимости. Одно посещение одна услуга                                                                           </t>
  </si>
  <si>
    <t>до 30 минут                                                                                   по мере необходимости</t>
  </si>
  <si>
    <t>до 120 минут                                                                            проведение получателю в течение дня всех перечисленных мероприятий или каких-либо из них учитывается для получателя социальных услуг как одна услуга в день</t>
  </si>
  <si>
    <t xml:space="preserve">40 минут                                                                                       До четырех раз в месяц, за исключением выходных и праздничных дней.
Проведение одного занятия учитывается для получателя социальных услуг как одна услуга
</t>
  </si>
  <si>
    <t xml:space="preserve">до 60 минут                                                                                  по мере необходимости, не чаще одного раза в день, за исключением выходных и праздничных дней.
Проведение одного мероприятия (занятия) с получателем социальных услуг учитывается как одна услуга
</t>
  </si>
  <si>
    <t xml:space="preserve">до 90 минут                                                                                  По мере необходимости, не чаще одного раза в день, за исключением выходных и праздничных дней.
Проведение одного социально-психологического консультирования получателя социальных услуг учитывается как одна услуга
</t>
  </si>
  <si>
    <t xml:space="preserve">до 40 минут                                                                                            по мере необходимости, не чаще двух раз в месяц, за исключением выходных и праздничных дней.
Проведение одного занятия с получателем социальных услуг индивидуально или в группе учитывается для получателя социальных услуг как одна услуга
                            </t>
  </si>
  <si>
    <t>до 40 минут                                                                                        по мере необходимости, за исключением выходных и праздничных дней. Проведение одного патронажа получателя социальных услуг учитывается для получателя социальных услуг как одна услуга</t>
  </si>
  <si>
    <t>до 40 минут                                                                                  по мере необходимости, за исключением выходных и праздничных дней. Проведение одного консультирования получателя социальных услуг - одна услуга</t>
  </si>
  <si>
    <t xml:space="preserve">до 30 минут                                                                                      по мере необходимости, не чаще одного раза в день, за исключением выходных и праздничных дней.
Проведение одного занятия с получателем социальных услуг индивидуально или в группе учитывается для получателя социальных услуг как одна услуга
</t>
  </si>
  <si>
    <t xml:space="preserve">до 30 минут  по мере необходимости, за исключением выходных и праздничных дней.
Проведение с получателем социальных услуг в течение дня перечисленных мероприятий или каких-либо из них учитывается для получателя социальных услуг как одна услуга в день
</t>
  </si>
  <si>
    <t xml:space="preserve">сроки и объем предоставления социальной услуги устанавливаются индивидуально. по мере необходимости, за исключением выходных и праздничных дней.
Проведение одного занятия (консультации) с получателем социальных услуг учитывается для получателя социальных услуг как одна услуга
Продолжительность занятия до 40 минут
</t>
  </si>
  <si>
    <t xml:space="preserve">до 60 минут                                                                                     не чаще двух раз в неделю.
Одно посещение получателем социальных услуг кружка (клуба) учитывается для получателя социальных услуг как одна услуга
</t>
  </si>
  <si>
    <t>до 60 минут не чаще двух раз в месяц. Участие получателя социальных услуг в одном занятии (мероприятии) учитывается для получателя социальных услуг как одна услуга</t>
  </si>
  <si>
    <t>до 120 минут                                                                                                       по мере необходимости, за исключением выходных и праздничных дней</t>
  </si>
  <si>
    <t>до 120 минут                                                                              по мере необходимости, за исключением выходных и праздничных дней</t>
  </si>
  <si>
    <t>до 120 минут                                                                               по мере необходимости. Участие получателя социальных услуг в одном мероприятии учитывается для получателя социальных услуг как одна услуга</t>
  </si>
  <si>
    <t xml:space="preserve">до 45 минут                                                                                по мере необходимости. Участие получателя социальных услуг в одном занятии учитывается для получателя социальных                                                              </t>
  </si>
  <si>
    <t>до 120 минут,по мере необходимости</t>
  </si>
  <si>
    <t>время проведения каждого отдельного из перечисленных мероприятий - до 120 минут                                                    по мере необходимости, в течение периода, определенного индивидуальной программой предоставления социальных услуг, в соответствии с графиком (планом) работы организации, предоставляющей социальную услугу, за исключением выходных и праздничных дней</t>
  </si>
  <si>
    <t xml:space="preserve">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организации учитывается для получателя социальных услуг как одна услуга.
Посещение либо сопровождение получателя социальных услуг в одну организацию и обратно учитывается для получателя социальных услуг как одна услуга
</t>
  </si>
  <si>
    <t xml:space="preserve">до 120 минут                                                                               по мере необходимости.
Посещение либо сопровождение получателя социальных услуг в одну организацию и обратно учитывается для получателя социальных услуг как одна услуга.
Содействие получателю социальных услуг в подготовке одного обращения (заявления) в адрес организации учитывается для получателя социальных услуг как одна услуга
</t>
  </si>
  <si>
    <t xml:space="preserve">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организации или физического лица учитывается для получателя социальных услуг как одна услуга.
Посещение либо сопровождение получателя социальных услуг в одну организацию или на встречу с физическим лицом и обратно учитывается для получателя социальных услуг как одна услуга
</t>
  </si>
  <si>
    <t xml:space="preserve">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соответствующей инстанции учитывается для получателя социальных услуг как одна услуга. Посещение либо сопровождение получателя социальных услуг в одну инстанцию и обратно учитывается для получателя социальных услуг как одна услуга
</t>
  </si>
  <si>
    <t xml:space="preserve">до 30 минут                                                                                   по мере необходимости.
Подготовка и направление одного уведомления (обращения) учитывается для получателя социальных услуг как одна услуга
</t>
  </si>
  <si>
    <t xml:space="preserve">до 60 минут                                                                                  по мере необходимости.
Проведение одного занятия с получателем социальных услуг учитывается для получателя социальных услуг как одна услуга
</t>
  </si>
  <si>
    <t xml:space="preserve">до 30 минут                                                                                   по мере необходимости.
Проведение одного обучающего занятия с получателем социальных услуг в группе или индивидуально учитывается для получателя социальных услуг как одна услуга
</t>
  </si>
  <si>
    <t xml:space="preserve">до 30 минут                                                                                 по мере необходимости.
Проведение одного занятия с получателем социальных услуг в группе или индивидуально учитывается для получателя социальных услуг как одна услуга
 </t>
  </si>
  <si>
    <t xml:space="preserve">до 60 минут                                                                                      по мере необходимости.
Проведение одного занятия с получателем социальных услуг в группе или индивидуально учитывается для получателя социальных услуг как одна услуга
</t>
  </si>
  <si>
    <t xml:space="preserve">до 45 минут                                                                                  по мере необходимости, за исключением выходных и праздничных дней.
Обеспечение питанием получателя социальных услуг в течение дня учитывается для получателя социальных услуг как одна услуга.
Обеспечение получателя социальных услуг одним набором продуктов учитывается для получателя социальных услуг как одна услуга
</t>
  </si>
  <si>
    <t xml:space="preserve">от 30 до 120 минут                                                                      по мере необходимости.
Предоставление одного предмета одежды или пары обуви получателю социальных услуг учитывается для получателя социальных услуг как одна услуга.
Предоставление одного набора средств санитарии и гигиены получателю социальных услуг учитывается для получателя социальных услуг как одна услуга
</t>
  </si>
  <si>
    <t xml:space="preserve">продолжительность пребывания гражданина во временном жилом помещении - до решения вопроса его дальнейшего жизнеустройства, но не более 48 часов, по мере необходимости.
Предоставление временного жилого помещения для получателя социальных услуг на одни сутки, в том числе неполные сутки, учитывается для получателя социальных услуг как одна услуга
</t>
  </si>
  <si>
    <t xml:space="preserve">до 60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ходатайства) в адрес соответствующей инстанции учитывается для получателя социальных услуг как одна услуга.
Посещение либо сопровождение получателя социальных услуг в одну инстанцию и обратно учитывается для получателя социальных услуг как одна услуга
</t>
  </si>
  <si>
    <t>до 30 минут, по мере необходимости</t>
  </si>
  <si>
    <t>до 30 минут                                                                                            предоставляется по мере необходимости</t>
  </si>
  <si>
    <t>до 60 минут                                                                                  по мере необходимости, за исключением выходных и праздничных дней, но не более одного заказа на одного получателя социальных услуг в день</t>
  </si>
  <si>
    <t>до 30 минут                                                                                       по нормам, утвержденным уполномоченным органом исполнительной власти Республики Дагестан в сфере социального обслуживания</t>
  </si>
  <si>
    <t xml:space="preserve">1) приподнимание с постели, укладывание в постель, одевание и раздевание, смена постельного и нательного белья - до 20 минут;
2) содействие в пользовании туалетом или судном, смена абсорбирующего белья с проведением гигиенической помывки, вынос судна - до 20 минут;3) умывание, уход за полостью рта, обтирание, обмывание больного, мытье лежачего больного полностью, мытье головы - до 40 минут;
4) стрижка волос, причесывание, бритье, стрижка ногтей - до 40 минут
умывание лица, уход за полостью рта, причесывание, содействие в пользовании туалетом или судном, смена абсорбирующего белья с проведением гигиенической помывки, вынос судна - по мере необходимости, но не реже одного раза в день;
обтирание, обмывание больного, мытье лежачего больного полностью, мытье головы - по мере необходимости, но не реже одного раза в неделю;
приподнимание с постели, укладывание в постель, одевание и раздевание, смена постельного и нательного белья, стрижка (бритье) волос (для мужчин - также бороды и усов) - по мере необходимости;
стрижка ногтей - по мере необходимости, но не чаще одного раза в неделю.
Проведение получателю социальных услуг в течение дня всего комплекса перечисленных процедур или каких-либо из них учитывается для получателя социальных услуг как одна услуга
</t>
  </si>
  <si>
    <t xml:space="preserve">до 240 минут                                                                                  по факту наступления смерти получателя социальных услуг                                                                      </t>
  </si>
  <si>
    <t xml:space="preserve">до 120 минут                                                                                по мере необходимости, за исключением выходных и праздничных дней, но не более одного заказа получателю социальных услуг в день                                                                             </t>
  </si>
  <si>
    <t xml:space="preserve">до 40 минут                                                                                       По мере необходимости. Помощь в приеме пищи (кормлении) за одно посещение - одна услуга                                                                       </t>
  </si>
  <si>
    <t>до 45 минут                                                                                  По мере необходимости, одно проведенное мероприятие - одна услуга</t>
  </si>
  <si>
    <t xml:space="preserve">до 30 минут                                                                                   По мере необходимости.
Выполнение получателю социальных услуг в течение дня всего комплекса перечисленных процедур или каких-либо из них учитывается для получателя социальных услуг как одна услуга в день
</t>
  </si>
  <si>
    <t xml:space="preserve">до 120 минут                                                                             наблюдение за состоянием здоровья получателя социальных услуг, осмотр получателя социальных услуг проводится ежедневно, а также по мере необходимости при возникновении жалоб на состояние здоровья и самочувствие либо при появлении у получателя услуг внешних признаков недомогания.
Содействие в оказании получателю услуг медицинской помощи при возникновении проблем, связанных со здоровьем, осуществляется по мере возникновения потребности.
Проведение получателю в течение дня всех перечисленных мероприятий или каких-либо из них учитывается для получателя социальных услуг как одна услуга в день
</t>
  </si>
  <si>
    <t>до 30 минут                                                                                        по мере необходимости</t>
  </si>
  <si>
    <t xml:space="preserve">до 60 минут                                                                                 предоставляется по мере необходимости, одно посещение - одна услуга                                                                           </t>
  </si>
  <si>
    <t xml:space="preserve">до 120 минут                                                                               по мере необходимости                                                                        </t>
  </si>
  <si>
    <t xml:space="preserve">до 120 минут                                                                                По мере необходимости, обращение в одну организацию в интересах получателя социальных услуг учитывается для получателя социальных услуг как одна услуга; посещение одной организации с целью обеспечения проведения реабилитационных мероприятий медицинского и социального характера получателю социальных услуг учитывается для получателя социальных услуг как одна услуга                                           </t>
  </si>
  <si>
    <t xml:space="preserve">до 40 минут                                                                                        по мере необходимости                                                                  </t>
  </si>
  <si>
    <t>до 45 минут                                                                                  По мере необходимости. Все услуги, оказываемые в процессе посещения, учитываются отдельно. Одно мероприятие - одна услуга</t>
  </si>
  <si>
    <t>до 60 минут                                                                                       По мере необходимости</t>
  </si>
  <si>
    <t>до 30 минут                                                                                 По мере необходимости</t>
  </si>
  <si>
    <t>до 60 минут                                                                                     По мере необходимости</t>
  </si>
  <si>
    <t>до 60 минут                                                                            Ежедневно, по мере необходимости. Одна уборка помещений, в которых предоставляются социальные услуги, и в местах общего пользования в день учитывается для получателя социальных услуг как одна услуга</t>
  </si>
  <si>
    <t>до 40 минут                                                                                  Мероприятия предоставляются в соответствии с графиком и планом работы, одно мероприятие - одна услуга</t>
  </si>
  <si>
    <t>до 60 минут                                                                                      по мере необходимости, не чаще одного раза в день. Проведение одного мероприятия (занятия) с получателем социальных услуг индивидуально или в группе учитывается для получателя социальных услуг как одна услуга</t>
  </si>
  <si>
    <t>Социально-психологические услуги, предоставляемые в стационарной форме социального обслуживания:</t>
  </si>
  <si>
    <t>3.3.</t>
  </si>
  <si>
    <t>4.</t>
  </si>
  <si>
    <t>Социально-трудовые услуги, предоставляемые в стационарной форме социального обслуживания:</t>
  </si>
  <si>
    <t>Социально-правовые услуги, предоставляемые в стационарной форме социального обслуживания:</t>
  </si>
  <si>
    <t>Услуги в целях повышения коммуникативного потенциала получателей социальных услуг, имеющих ограничения жизнедеятельности, в том числе детей-инвалидов, предоставляемые в стационарной форме социального обслуживания:</t>
  </si>
  <si>
    <t xml:space="preserve">до 90 минут                                                                                       по мере необходимости, не чаще одного раза в день.
Проведение одного социально-психологического консультирования получателя социальных услуг индивидуально или в группе учитывается для получателя социальных услуг как одна услуга
</t>
  </si>
  <si>
    <t xml:space="preserve">до 40 минут                                                                                    о мере необходимости, не чаще одного раза в день.
Проведение одного занятия с получателем социальных услуг индивидуально или в группе учитывается для получателя социальных услуг как одна услуга
</t>
  </si>
  <si>
    <t xml:space="preserve">до 40 минут                                                                                            по мере необходимости, не чаще одного раза в день.
Проведение одного патронажа получателя социальных услуг учитывается для получателя социальных услуг как одна услуга
</t>
  </si>
  <si>
    <t xml:space="preserve"> до 45 минут                                                                                   по мере необходимости, не чаще одного раза в день. Проведение одного консультирования получателя социальных услуг учитывается для получателя социальных услуг как одна услуга</t>
  </si>
  <si>
    <t>время проведения каждого отдельного из перечисленных мероприятий - до 120 минут                                                         По мере необходимости, в течение периода, определенного индивидуальной программой предоставления социальных услуг, в соответствии с графиком (планом) работы организации, предоставляющей социальную услугу. Одно мероприятие - одна услуга</t>
  </si>
  <si>
    <t>до 30 минут                                                                                       По мере необходимости, не чаще одного раза в день, за исключением выходных и праздничных дней. Проведение одного занятия с получателем социальных услуг индивидуально или в группе учитывается для получателя социальных услуг как одна услуга</t>
  </si>
  <si>
    <t>до 30 минут                                                                                 по мере необходимости, не чаще одного раза в день, за исключением выходных и праздничных дней. Проведение с получателем социальных услуг в течение дня всех перечисленных мероприятий или каких-либо из них учитывается для получателя социальных услуг как одна услуга</t>
  </si>
  <si>
    <t xml:space="preserve">сроки и объем предоставления социальной услуги устанавливаются индивидуально.
Продолжительность занятия - до 40 минут
по мере необходимости.
Проведение одного занятия (консультации) с получателем социальных услуг учитывается для получателя социальных услуг как одна услуга
</t>
  </si>
  <si>
    <t xml:space="preserve">до 60 минут                                                                                        не чаще двух раз в неделю.
Одно посещение получателем социальных услуг кружка (клуба) учитывается для получателя социальных услуг как одна услуга
</t>
  </si>
  <si>
    <t>до 120 минут                                                                                 по мере необходимости, за исключением выходных и праздничных дней</t>
  </si>
  <si>
    <t>до 120 минут                                                                                  по мере необходимости, но не более одного заказа получателю социальных услуг в день</t>
  </si>
  <si>
    <t xml:space="preserve">до 120 минут                                                                                       по мере необходимости.
Участие получателя социальных услуг в одном мероприятии учитывается для получателя социальных услуг как одна услуга
</t>
  </si>
  <si>
    <t xml:space="preserve">до 45 минут                                                                                       по мере необходимости.
Участие получателя социальных услуг в одном занятии учитывается для получателя социальных услуг как одна услуга
</t>
  </si>
  <si>
    <t xml:space="preserve">до 120 минут                                                                                по мере необходимости                </t>
  </si>
  <si>
    <t xml:space="preserve">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организации учитывается для получателя социальных услуг как одна услуга.
Посещение либо сопровождение получателя социальных услуг в одну организацию и обратно учитывается для получателя социальных услуг как одна услуга
                                      </t>
  </si>
  <si>
    <t xml:space="preserve">консультирование - до 40 минут; посещение или сопровождение - 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организации учитывается для получателя социальных услуг как одна услуга.
Посещение либо сопровождение получателя социальных услуг в одну организацию и обратно учитывается для получателя социальных услуг как одна услуга
</t>
  </si>
  <si>
    <t xml:space="preserve">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организации или физического лица учитывается для получателя социальных услуг как одна услуга.
Посещение либо сопровождение получателя социальных услуг в одну организацию или на встречу с физическим лицом и обратно учитывается для получателя социальных услуг как одна услуга
</t>
  </si>
  <si>
    <t xml:space="preserve">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в адрес соответствующей инстанции учитывается для получателя социальных услуг как одна услуга. Посещение либо сопровождение получателя социальных услуг в одну инстанцию и обратно учитывается для получателя социальных услуг как одна услуга
</t>
  </si>
  <si>
    <t xml:space="preserve">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(искового заявления, ходатайства) в адрес соответствующей инстанции учитывается для получателя социальных услуг как одна услуга.
Посещение либо сопровождение получателя социальных услуг в одну инстанцию и обратно учитывается для получателя социальных услуг как одна услуга
</t>
  </si>
  <si>
    <t xml:space="preserve">до 30 минут                                                                                         по мере необходимости.
Подготовка и направление одного уведомления (обращения) учитывается для получателя социальных услуг как одна услуга
</t>
  </si>
  <si>
    <t xml:space="preserve">до 30 минут                                                                                      по мере необходимости.
Проведение одного занятия с получателем социальных услуг учитывается для получателя социальных услуг как одна услуга
</t>
  </si>
  <si>
    <t xml:space="preserve">до 30 минут                                                                                       по мере необходимости.
Проведение одного обучающего занятия с получателем социальных услуг в группе или индивидуально учитывается для получателя социальных услуг как одна услуга
  </t>
  </si>
  <si>
    <t xml:space="preserve">до 30 минут                                                                                    по мере необходимости.
Проведение одного занятия с получателем социальных услуг в группе или индивидуально учитывается для получателя социальных услуг как одна услуга
</t>
  </si>
  <si>
    <t xml:space="preserve">до 60 минут                                                                                         по мере необходимости.
Проведение одного занятия с получателем социальных услуг в группе или индивидуально учитывается для получателя социальных услуг как одна услуга
</t>
  </si>
  <si>
    <t>Срочные социальные услуги</t>
  </si>
  <si>
    <t xml:space="preserve"> Обеспечение бесплатным горячим питанием или наборами продуктов</t>
  </si>
  <si>
    <t xml:space="preserve">до 45 минут                                                                                         по мере необходимости.
Обеспечение питанием получателя социальных услуг в течение дня учитывается для получателя социальных услуг как одна услуга в день.
Обеспечение получателя социальных услуг одним набором продуктов учитывается для получателя социальных услуг как одна услуга
</t>
  </si>
  <si>
    <t>Обеспечение одеждой, обувью и другими предметами первой необходимости</t>
  </si>
  <si>
    <t xml:space="preserve">до 40 минут                                                                           по мере необходимости.
Предоставление одного предмета одежды или пары обуви получателю социальных услуг учитывается для получателя социальных услуг как одна услуга.
Предоставление одного набора средств санитарии и гигиены получателю социальных услуг учитывается для получателя социальных услуг как одна услуга.
Предоставление во временное пользование (выдача) одного технического средства получателю социальных услуг учитывается для получателя социальных услуг как одна услуга
</t>
  </si>
  <si>
    <t>Содействие в предоставлении временного жилого помещения</t>
  </si>
  <si>
    <t xml:space="preserve">до решения вопроса дальнейшего жизнеустройства                    по мере необходимости.
Предоставление временного жилого помещения для получателя социальных услуг на одни сутки, в том числе неполные сутки, учитывается для получателя социальных услуг как одна услуга
</t>
  </si>
  <si>
    <t>Содействие в получении юридической помощи в целях защиты прав и законных интересов получателей социальных услуг</t>
  </si>
  <si>
    <t xml:space="preserve">до 60 минут                                                                                      по мере необходимости.
Проведение одной консультации получателю социальных услуг учитывается для получателя социальных услуг как одна услуга.
Содействие получателю социальных услуг в подготовке одного обращения (заявления, ходатайства) в адрес соответствующей инстанции учитывается для получателя социальных услуг как одна услуга.
Посещение либо сопровождение получателя социальных услуг в одну инстанцию и обратно учитывается для получателя социальных услуг как одна услуга
</t>
  </si>
  <si>
    <t>Содействие в получении экстренной психологической помощи с привлечением к этой работе психологов и священнослужителей</t>
  </si>
  <si>
    <t xml:space="preserve">до 30 минут                                                                                     по мере необходимости </t>
  </si>
  <si>
    <t>Оказание материальной помощи</t>
  </si>
  <si>
    <t>до 20 минут                                                                                    по мере необходимости</t>
  </si>
  <si>
    <t xml:space="preserve">1) приподнимание с постели, укладывание в постель, одевание и раздевание, смена постельного и нательного белья - до 20 мин.;
2) содействие в пользовании туалетом или судном - до 20 мин.;
3) содействие в умывании, обтирании, обмывании, мытье головы - до 40 мин.;
4) стрижка волос, причесывание, бритье, стрижка ногтей - до 40 мин.
   услуга предусматривает оказание содействия в проведении лицами, неспособными с учетом состояния здоровья и возраста самостоятельно осуществлять за собой уход, комплекса процедур, включая:
1) приподнимание с постели, укладывание в постель, одевание и раздевание, смену постельного и нательного белья;
2) содействие в пользовании туалетом или судном;
3) содействие в умывании, обтирании, обмывании, мытье головы;
4) стрижку волос, причесывание, бритье, стрижку ногтей
</t>
  </si>
  <si>
    <t xml:space="preserve">   до 30 минут                                                                              по мере необходимости, за исключением выходных и праздничных дней.
Проведение получателю социальных услуг в течение дня всех перечисленных оздоровительных мероприятий или каких-либо из них учитывается для получателя социальных услуг как одна услуга в день.услуга предусматривает выполнение комплекса процедур, связанных с сохранением здоровья получателя социальных услуг: измерение температуры тела, артериального давления, контроль за приемом лекарственных препаратов, закапывание капель, накладывание горчичников, компрессов, осуществление перевязок, инъекций по назначению врача, подготовку и уборку места проведения процедуры
                                                                                                  </t>
  </si>
  <si>
    <t xml:space="preserve">услуга предусматривает проведение оздоровительных мероприятий с учетом физического и психического состояния получателя социальных услуг, направленных на повышение уровня физической активности и укрепление здоровья:
1) выполнение получателем социальных услуг доступного и безопасного для здоровья комплекса физических упражнений, адекватных физическим возможностям (ходьба, бег, оздоровительная гимнастика ииное);
2) проведение закаливающих процедур;
3) организацию прогулок
 до 40 минут                                                                                             по мере необходимости, за исключением выходных и праздничных дней.
Проведение получателю социальных услуг в течение дня всех перечисленных оздоровительных мероприятий или каких-либо из них учитывается для получателя социальных услуг как одна услуга в день
</t>
  </si>
  <si>
    <t>до 60 минут. По мере необходимости. Одно мероприятие - одна услуга</t>
  </si>
  <si>
    <t>в течение периода, определенного индивидуальной программой предоставления социальных услуг.                              - по мере необходимости, в соответствии с графиком (планом) работы организации, предоставляющей социальную услугу, за исключением выходных и праздничных дней</t>
  </si>
  <si>
    <t>1) содействие в выборе форм и методов образования, выборе образовательной организации, в том числе осуществляющей образовательную деятельность по специальным программам, адаптированным основным общеобразовательным программам и по программам дополнительного образования, - до 40 минут;   2)содействие в сборе документов, необходимых для зачисления в образовательную организацию, - до 120  3) взаимодействие с образовательными учреждениями для организации обучения получателя социальных услуг - до 120 минут;
4) содействие в приеме детей-инвалидов, детей-сирот, детей, оставшихся без попечения родителей, детей из неблагополучных семей в организации, осуществляющие образовательную деятельность по специальным программам, в том числе по адаптированным основным общеобразовательным программам и по программам дополнительного образования, создание специальных условий для получения образования указанными обучающимися как совместно с другими обучающимися, так и в отдельных классах, группах или в отдельных организациях, осуществляющих образовательную деятельность, - до 120 минут; 5) оказание помощи получателю социальных услуг в выполнении домашнего задания - до 120 минут;
6) осуществление наблюдения за процессом обучения - до 120 минут.      По мере необходимости, в течение периода, определенного индивидуальной программой предоставления социальных услуг, в соответствии с графиком (планом) работы организации, предоставляющей социальную услугу, за исключением выходных и праздничных дней</t>
  </si>
  <si>
    <t>Социально-трудовые услуги, предоставляемые в полустационарной форме социального обслуживания: *</t>
  </si>
  <si>
    <t>Социально-правовые услуги, предоставляемые в полустационарной форме социального обслуживания: *</t>
  </si>
  <si>
    <t>Услуги в целях повышения коммуникативного потенциала получателей социальных услуг, имеющих ограничения жизнедеятельности, в том числе детей-инвалидов, предоставляемые в полустационарной форме социального обслуживания: *</t>
  </si>
  <si>
    <t>Срочные социальные услуги: *</t>
  </si>
  <si>
    <t>в течение периода, определенного индивидуальной программой предоставления социальных услуг                               По мере необходимости, в соответствии с графиком (планом) работы организации, предоставляющей социальную услугу</t>
  </si>
  <si>
    <t>Создание условий для получения детьми-инвалидами, детьми-сиротами, детьми, оставшимися без попечения родителей, детьми из неблагополучных семей школьного образования по специальным программам</t>
  </si>
  <si>
    <t>от 40 до 120 минут                                                                               По мере необходимости, в течение периода, определенного индивидуальной программой предоставления социальных услуг, в соответствии с графиком (планом) работы организации, предоставляющей социальную услугу</t>
  </si>
  <si>
    <t xml:space="preserve">Планиру-емый объем оказания услуги в год на одного обслуживаемого </t>
  </si>
  <si>
    <t>Доля затрат в общем объеме услуг</t>
  </si>
  <si>
    <t>Всего расходы (прямые, косвенные)</t>
  </si>
  <si>
    <t>Тариф на одну услугу из расчета на одного обслуживаемого и кол-ва планируемых услуг, руб.</t>
  </si>
  <si>
    <t>Стандарт оказания услуг</t>
  </si>
  <si>
    <t xml:space="preserve">до 120 минут  по мере необходимости.
Проведение одной консультации получателю социальных услуг учитывается для получателя социальных услуг как одна услуга.
Посещение либо сопровождение получателя социальных услуг в одну инстанцию и обратно учитывается для получателя социальных услуг как одна услуга
</t>
  </si>
  <si>
    <t>до 45 минут при стационарной форме социального обслуживания получатели социальных услуг обеспечиваются питанием в соответствии с нормами, установленными уполномоченным органом исполнительной власти Республики Дагестан в сфере социального обслуживания</t>
  </si>
  <si>
    <t>весь период предоставления получателю социальной услуги
период пребывания получателя социальных услуг в организации социального обслуживания;</t>
  </si>
  <si>
    <t xml:space="preserve">до 90 минут                                                                                  По мере необходимости, не чаще одного раза в день, за исключением выходных и праздничных дней.
</t>
  </si>
  <si>
    <t>в срок, определенный индивидуальной программой получателя социальных услуг. Предоставление мебели одному получателю социальных услуг - одна услуга</t>
  </si>
  <si>
    <t>до 120 минут                                                                                 предоставляется по мере необходимости, но не чаще 4 раз в месяц</t>
  </si>
  <si>
    <t xml:space="preserve">до 180 минут                                                                                 по мере необходимости, в течение периода пребывания получателя социальных услуг в организации социального обслуживания
                                                                               </t>
  </si>
  <si>
    <t xml:space="preserve">до 240 минут                                                                                       по мере необходимости, но не чаще 2 раз в месяц;
</t>
  </si>
  <si>
    <t xml:space="preserve">до 30 минут по мере необходимости, за исключением выходных и праздничных дней, помощь получателю социальных услуг в написании или прочтении одного письма учитывается для получателя социальных услуг как одна услуга;
</t>
  </si>
  <si>
    <t xml:space="preserve">до 30 митнут, по мере необходимости.
Создание условий для отправления религиозных обрядов получателю социальных услуг в течение дня учитывается для получателя социальных услуг как одна услуга в день;
</t>
  </si>
  <si>
    <t>на период пребывания получателя социальных услуг в организации, предоставляющей социальную услугу, согласно графику (режиму) работы организации, предоставляющей социальную услугу                                     По мере необходимости, за исключением выходных и праздничных дней.
Хранение вещей получателя социальных услуг общим весом до 20 кг в течение дня учитывается для получателя социальных услуг как одна услуга в день</t>
  </si>
  <si>
    <t>в срок, определенный индивидуальной программой получателя социальных услуг. Услуга предоставляется круглосуточно при постоянном, временном проживании или при пятидневном (в неделю) проживании в организации социального обслуживания.
Предоставление площади жилых помещений для одного получателя услуг в сутки - одна услуга</t>
  </si>
  <si>
    <t>в срок, определенный индивидуальной программой получателя социальных услуг.  Предоставляются в соответствии с условиями договора о предоставлении социальных услуг, определенных индивидуальной программой.
Предоставление помещения для одного получателя услуг в сутки - одна услуга</t>
  </si>
  <si>
    <t xml:space="preserve">до 40 минут (1) выполнение получателем социальных услуг под руководством персонала доступного и безопасного для здоровья комплекса физических упражнений, адекватных физическим возможностям (ходьба, бег, оздоровительная гимнастика и иное); 2) проведение закаливающих процедур; 3) организация прогулок)              По мере необходимости.
Все оздоровительные мероприятия, оказываемые получателю услуг, учитываются отдельно. Одно мероприятие - одна услуга
</t>
  </si>
  <si>
    <t xml:space="preserve">до 60 минут     По мере необходимости, не чаще одного раза в неделю. Участие получателя социальных услуг в одном занятии (мероприятии) учитывается для получателя социальных услуг как одна услуга
</t>
  </si>
  <si>
    <t>4.10.</t>
  </si>
  <si>
    <t>4.11.</t>
  </si>
  <si>
    <t>время проведения каждого отдельного мероприятия - до 120 минут                                                        по мере необходимости, в течение периода, определенного индивидуальной программой предоставления социальных услуг, в соответствии с графиком (планом) работы организации, предоставляющей социальную услугу</t>
  </si>
  <si>
    <t>1.17.</t>
  </si>
  <si>
    <t>1.18.</t>
  </si>
  <si>
    <t>6.7.</t>
  </si>
  <si>
    <t>ПНсуi                    
Подушевой норматив, на одну услугу,  одного получателя</t>
  </si>
  <si>
    <t>на одно койко-место/место в год</t>
  </si>
  <si>
    <t>на одного обслуживаемого,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</si>
</sst>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 #,##0.00_-;_-* &quot;-&quot;??_-;_-@_-"/>
    <numFmt numFmtId="165" formatCode="0.0"/>
    <numFmt numFmtId="166" formatCode="#,##0.0"/>
    <numFmt numFmtId="168" formatCode="#,##0.0000"/>
  </numFmts>
  <fonts count="12" x14ac:knownFonts="1">
    <font>
      <sz val="10"/>
      <name val="Arial"/>
    </font>
    <font>
      <b/>
      <sz val="12"/>
      <name val="Times New Roman"/>
      <family val="1"/>
      <charset val="204"/>
    </font>
    <font>
      <b/>
      <sz val="11"/>
      <name val="Times New Roman"/>
      <family val="1"/>
      <charset val="204"/>
    </font>
    <font>
      <b/>
      <sz val="10"/>
      <name val="Times New Roman"/>
      <family val="1"/>
      <charset val="204"/>
    </font>
    <font>
      <b/>
      <sz val="14"/>
      <name val="Times New Roman"/>
      <family val="1"/>
      <charset val="204"/>
    </font>
    <font>
      <sz val="14"/>
      <name val="Times New Roman"/>
      <family val="1"/>
      <charset val="204"/>
    </font>
    <font>
      <b/>
      <sz val="16"/>
      <name val="Times New Roman"/>
      <family val="1"/>
      <charset val="204"/>
    </font>
    <font>
      <sz val="10"/>
      <name val="Times New Roman"/>
      <family val="1"/>
      <charset val="204"/>
    </font>
    <font>
      <sz val="14"/>
      <name val="Arial"/>
      <family val="2"/>
      <charset val="204"/>
    </font>
    <font>
      <b/>
      <sz val="20"/>
      <name val="Times New Roman"/>
      <family val="1"/>
      <charset val="204"/>
    </font>
    <font>
      <sz val="10"/>
      <name val="Arial"/>
      <family val="2"/>
      <charset val="204"/>
    </font>
    <font>
      <b/>
      <sz val="10"/>
      <name val="Arial"/>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0" fillId="0" borderId="0" applyFont="0" applyFill="0" applyBorder="0" applyAlignment="0" applyProtection="0"/>
  </cellStyleXfs>
  <cellXfs count="56">
    <xf numFmtId="0" fontId="0" fillId="0" borderId="0" xfId="0"/>
    <xf numFmtId="0" fontId="2" fillId="2" borderId="1" xfId="0" applyFont="1" applyFill="1" applyBorder="1"/>
    <xf numFmtId="0" fontId="4" fillId="2" borderId="1" xfId="0"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0" fontId="7" fillId="2" borderId="1" xfId="0" applyFont="1" applyFill="1" applyBorder="1"/>
    <xf numFmtId="0" fontId="3" fillId="2" borderId="1" xfId="0" applyFont="1" applyFill="1" applyBorder="1"/>
    <xf numFmtId="1" fontId="5" fillId="2" borderId="1" xfId="0" applyNumberFormat="1" applyFont="1" applyFill="1" applyBorder="1" applyAlignment="1">
      <alignment horizontal="center" vertical="center" wrapText="1"/>
    </xf>
    <xf numFmtId="3" fontId="4" fillId="2" borderId="1" xfId="0" applyNumberFormat="1" applyFont="1" applyFill="1" applyBorder="1" applyAlignment="1">
      <alignment horizontal="center" vertical="center" wrapText="1"/>
    </xf>
    <xf numFmtId="16" fontId="5" fillId="2" borderId="1" xfId="0" applyNumberFormat="1"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66" fontId="5" fillId="2" borderId="1"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16" fontId="4" fillId="2" borderId="1" xfId="0" applyNumberFormat="1" applyFont="1" applyFill="1" applyBorder="1" applyAlignment="1">
      <alignment horizontal="center" vertical="center" wrapText="1"/>
    </xf>
    <xf numFmtId="0" fontId="5" fillId="2" borderId="1" xfId="0" applyFont="1" applyFill="1" applyBorder="1"/>
    <xf numFmtId="3" fontId="5" fillId="2" borderId="1" xfId="0" applyNumberFormat="1" applyFont="1" applyFill="1" applyBorder="1"/>
    <xf numFmtId="3" fontId="7" fillId="2" borderId="1" xfId="0" applyNumberFormat="1" applyFont="1" applyFill="1" applyBorder="1"/>
    <xf numFmtId="16"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6" fillId="2" borderId="1" xfId="0" applyFont="1" applyFill="1" applyBorder="1"/>
    <xf numFmtId="0" fontId="2"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16" fontId="9" fillId="2" borderId="1" xfId="0" applyNumberFormat="1"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 xfId="0"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0" fontId="9" fillId="2" borderId="1" xfId="0" applyFont="1" applyFill="1" applyBorder="1"/>
    <xf numFmtId="4" fontId="5" fillId="2" borderId="1" xfId="0" applyNumberFormat="1" applyFont="1" applyFill="1" applyBorder="1" applyAlignment="1">
      <alignment horizontal="center" vertical="center" wrapText="1"/>
    </xf>
    <xf numFmtId="168" fontId="5"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1"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0" fontId="4" fillId="2" borderId="1" xfId="0" applyFont="1" applyFill="1" applyBorder="1"/>
    <xf numFmtId="166" fontId="6"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wrapText="1"/>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1"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2" xfId="0" applyFont="1" applyFill="1" applyBorder="1" applyAlignment="1">
      <alignment horizontal="center" vertical="center" wrapText="1"/>
    </xf>
    <xf numFmtId="0" fontId="7" fillId="2" borderId="0" xfId="0" applyFont="1" applyFill="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64" fontId="11" fillId="0" borderId="1" xfId="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6"/>
  </sheetPr>
  <dimension ref="A1:O299"/>
  <sheetViews>
    <sheetView tabSelected="1" view="pageBreakPreview" topLeftCell="A2" zoomScale="66" zoomScaleNormal="70" zoomScaleSheetLayoutView="66" workbookViewId="0">
      <pane xSplit="3" ySplit="9" topLeftCell="D228" activePane="bottomRight" state="frozen"/>
      <selection activeCell="A2" sqref="A2"/>
      <selection pane="topRight" activeCell="D2" sqref="D2"/>
      <selection pane="bottomLeft" activeCell="A11" sqref="A11"/>
      <selection pane="bottomRight" activeCell="A4" sqref="A4:O4"/>
    </sheetView>
  </sheetViews>
  <sheetFormatPr defaultColWidth="8.88671875" defaultRowHeight="18" x14ac:dyDescent="0.35"/>
  <cols>
    <col min="1" max="1" width="10" style="4" bestFit="1" customWidth="1"/>
    <col min="2" max="2" width="64.109375" style="13" customWidth="1"/>
    <col min="3" max="3" width="60.5546875" style="1" customWidth="1"/>
    <col min="4" max="7" width="19.44140625" style="4" customWidth="1"/>
    <col min="8" max="8" width="24.77734375" style="4" customWidth="1"/>
    <col min="9" max="15" width="19.44140625" style="4" customWidth="1"/>
    <col min="16" max="16384" width="8.88671875" style="4"/>
  </cols>
  <sheetData>
    <row r="1" spans="1:15" ht="72" hidden="1" customHeight="1" x14ac:dyDescent="0.25">
      <c r="A1" s="33"/>
      <c r="B1" s="34" t="s">
        <v>0</v>
      </c>
      <c r="C1" s="35" t="s">
        <v>380</v>
      </c>
      <c r="D1" s="36" t="s">
        <v>1</v>
      </c>
      <c r="E1" s="30"/>
      <c r="F1" s="30"/>
      <c r="G1" s="30"/>
      <c r="H1" s="30"/>
      <c r="I1" s="30"/>
      <c r="J1" s="30"/>
      <c r="K1" s="30"/>
      <c r="L1" s="30"/>
      <c r="M1" s="30"/>
      <c r="N1" s="30"/>
      <c r="O1" s="30"/>
    </row>
    <row r="2" spans="1:15" s="5" customFormat="1" ht="72" customHeight="1" x14ac:dyDescent="0.25">
      <c r="A2" s="33"/>
      <c r="B2" s="34"/>
      <c r="C2" s="35"/>
      <c r="D2" s="36"/>
      <c r="E2" s="37" t="s">
        <v>376</v>
      </c>
      <c r="F2" s="37" t="s">
        <v>2</v>
      </c>
      <c r="G2" s="37" t="s">
        <v>377</v>
      </c>
      <c r="H2" s="37" t="s">
        <v>378</v>
      </c>
      <c r="I2" s="37" t="s">
        <v>4</v>
      </c>
      <c r="J2" s="37" t="s">
        <v>5</v>
      </c>
      <c r="K2" s="37" t="s">
        <v>6</v>
      </c>
      <c r="L2" s="37" t="s">
        <v>3</v>
      </c>
      <c r="M2" s="53" t="s">
        <v>402</v>
      </c>
      <c r="N2" s="53"/>
      <c r="O2" s="37" t="s">
        <v>379</v>
      </c>
    </row>
    <row r="3" spans="1:15" ht="88.2" customHeight="1" x14ac:dyDescent="0.25">
      <c r="A3" s="33"/>
      <c r="B3" s="34"/>
      <c r="C3" s="35"/>
      <c r="D3" s="36"/>
      <c r="E3" s="38"/>
      <c r="F3" s="38"/>
      <c r="G3" s="38"/>
      <c r="H3" s="38"/>
      <c r="I3" s="38"/>
      <c r="J3" s="38"/>
      <c r="K3" s="38"/>
      <c r="L3" s="38"/>
      <c r="M3" s="54" t="s">
        <v>403</v>
      </c>
      <c r="N3" s="55" t="s">
        <v>404</v>
      </c>
      <c r="O3" s="38"/>
    </row>
    <row r="4" spans="1:15" ht="17.399999999999999" x14ac:dyDescent="0.25">
      <c r="A4" s="2">
        <v>1</v>
      </c>
      <c r="B4" s="2">
        <v>2</v>
      </c>
      <c r="C4" s="2">
        <v>3</v>
      </c>
      <c r="D4" s="2">
        <v>4</v>
      </c>
      <c r="E4" s="2">
        <v>5</v>
      </c>
      <c r="F4" s="2">
        <v>6</v>
      </c>
      <c r="G4" s="2">
        <v>7</v>
      </c>
      <c r="H4" s="2">
        <v>8</v>
      </c>
      <c r="I4" s="2">
        <v>9</v>
      </c>
      <c r="J4" s="2">
        <v>10</v>
      </c>
      <c r="K4" s="2">
        <v>11</v>
      </c>
      <c r="L4" s="2">
        <v>12</v>
      </c>
      <c r="M4" s="2">
        <v>13</v>
      </c>
      <c r="N4" s="2">
        <v>14</v>
      </c>
      <c r="O4" s="2">
        <v>15</v>
      </c>
    </row>
    <row r="5" spans="1:15" hidden="1" x14ac:dyDescent="0.25">
      <c r="A5" s="31"/>
      <c r="B5" s="31"/>
      <c r="C5" s="32"/>
      <c r="D5" s="31"/>
      <c r="E5" s="31"/>
      <c r="F5" s="31"/>
      <c r="G5" s="31"/>
      <c r="H5" s="31"/>
      <c r="I5" s="31"/>
      <c r="J5" s="31"/>
      <c r="K5" s="31"/>
      <c r="L5" s="31"/>
      <c r="M5" s="31"/>
      <c r="N5" s="31"/>
      <c r="O5" s="31"/>
    </row>
    <row r="6" spans="1:15" hidden="1" x14ac:dyDescent="0.25">
      <c r="A6" s="31"/>
      <c r="B6" s="31"/>
      <c r="C6" s="32"/>
      <c r="D6" s="31"/>
      <c r="E6" s="31"/>
      <c r="F6" s="31"/>
      <c r="G6" s="31"/>
      <c r="H6" s="31"/>
      <c r="I6" s="31"/>
      <c r="J6" s="31"/>
      <c r="K6" s="31"/>
      <c r="L6" s="31"/>
      <c r="M6" s="31"/>
      <c r="N6" s="31"/>
      <c r="O6" s="31"/>
    </row>
    <row r="7" spans="1:15" hidden="1" x14ac:dyDescent="0.25">
      <c r="A7" s="31"/>
      <c r="B7" s="31"/>
      <c r="C7" s="32"/>
      <c r="D7" s="31"/>
      <c r="E7" s="31"/>
      <c r="F7" s="31"/>
      <c r="G7" s="31"/>
      <c r="H7" s="31"/>
      <c r="I7" s="31"/>
      <c r="J7" s="31"/>
      <c r="K7" s="31"/>
      <c r="L7" s="31"/>
      <c r="M7" s="31"/>
      <c r="N7" s="31"/>
      <c r="O7" s="31"/>
    </row>
    <row r="8" spans="1:15" hidden="1" x14ac:dyDescent="0.25">
      <c r="A8" s="29"/>
      <c r="B8" s="31"/>
      <c r="C8" s="32"/>
      <c r="D8" s="6"/>
      <c r="E8" s="6"/>
      <c r="F8" s="6"/>
      <c r="G8" s="6"/>
      <c r="H8" s="6"/>
      <c r="I8" s="6"/>
      <c r="J8" s="6"/>
      <c r="K8" s="6"/>
      <c r="L8" s="6"/>
      <c r="M8" s="6"/>
      <c r="N8" s="6"/>
      <c r="O8" s="6"/>
    </row>
    <row r="9" spans="1:15" hidden="1" x14ac:dyDescent="0.25">
      <c r="A9" s="29"/>
      <c r="B9" s="31"/>
      <c r="C9" s="32"/>
      <c r="D9" s="6"/>
      <c r="E9" s="6"/>
      <c r="F9" s="6"/>
      <c r="G9" s="6"/>
      <c r="H9" s="6">
        <v>2439286320.0040398</v>
      </c>
      <c r="I9" s="6"/>
      <c r="J9" s="6"/>
      <c r="K9" s="6"/>
      <c r="L9" s="6"/>
      <c r="M9" s="6"/>
      <c r="N9" s="6"/>
      <c r="O9" s="6"/>
    </row>
    <row r="10" spans="1:15" s="42" customFormat="1" ht="34.5" customHeight="1" x14ac:dyDescent="0.3">
      <c r="A10" s="12"/>
      <c r="B10" s="2" t="s">
        <v>7</v>
      </c>
      <c r="C10" s="2"/>
      <c r="D10" s="39">
        <f t="shared" ref="D10:G10" si="0">D11+D28+D45+D50+D60+D64+D71+D76</f>
        <v>3270</v>
      </c>
      <c r="E10" s="39">
        <f>E11+E28+E45+E50+E60+E64+E71+E76</f>
        <v>1121.0999999999999</v>
      </c>
      <c r="F10" s="39">
        <f t="shared" si="0"/>
        <v>46713</v>
      </c>
      <c r="G10" s="40">
        <f t="shared" si="0"/>
        <v>100.00000000000003</v>
      </c>
      <c r="H10" s="41">
        <f>H11+H28+H45+H50+H60+H64+H71+H76</f>
        <v>2439286320.0040398</v>
      </c>
      <c r="I10" s="41"/>
      <c r="J10" s="41"/>
      <c r="K10" s="41"/>
      <c r="L10" s="41"/>
      <c r="M10" s="39"/>
      <c r="N10" s="39"/>
      <c r="O10" s="39"/>
    </row>
    <row r="11" spans="1:15" s="5" customFormat="1" ht="65.25" customHeight="1" x14ac:dyDescent="0.25">
      <c r="A11" s="2">
        <v>1</v>
      </c>
      <c r="B11" s="2" t="s">
        <v>8</v>
      </c>
      <c r="C11" s="32"/>
      <c r="D11" s="7">
        <f>SUM(D12:D27)</f>
        <v>970</v>
      </c>
      <c r="E11" s="7">
        <f>SUM(E12:E27)</f>
        <v>532.1</v>
      </c>
      <c r="F11" s="41">
        <f>SUM(F12:F27)</f>
        <v>23298</v>
      </c>
      <c r="G11" s="41">
        <f>SUM(G12:G27)</f>
        <v>49.87476719542741</v>
      </c>
      <c r="H11" s="41">
        <f>SUM(H12:H27)</f>
        <v>1216588373.3319228</v>
      </c>
      <c r="I11" s="41"/>
      <c r="J11" s="41"/>
      <c r="K11" s="41"/>
      <c r="L11" s="41"/>
      <c r="M11" s="7"/>
      <c r="N11" s="7"/>
      <c r="O11" s="7"/>
    </row>
    <row r="12" spans="1:15" ht="92.25" customHeight="1" x14ac:dyDescent="0.25">
      <c r="A12" s="8" t="s">
        <v>9</v>
      </c>
      <c r="B12" s="31" t="s">
        <v>10</v>
      </c>
      <c r="C12" s="32" t="s">
        <v>242</v>
      </c>
      <c r="D12" s="9">
        <v>60</v>
      </c>
      <c r="E12" s="9">
        <v>26</v>
      </c>
      <c r="F12" s="9">
        <f>E12*D12</f>
        <v>1560</v>
      </c>
      <c r="G12" s="27">
        <f>F12/F10*100</f>
        <v>3.3395414552694112</v>
      </c>
      <c r="H12" s="9">
        <f>H9*G12%</f>
        <v>81460977.869250581</v>
      </c>
      <c r="I12" s="9"/>
      <c r="J12" s="9"/>
      <c r="K12" s="9"/>
      <c r="L12" s="9"/>
      <c r="M12" s="9"/>
      <c r="N12" s="9">
        <f>H12/41428/E12</f>
        <v>75.627945675212771</v>
      </c>
      <c r="O12" s="9">
        <v>70</v>
      </c>
    </row>
    <row r="13" spans="1:15" ht="54" customHeight="1" x14ac:dyDescent="0.25">
      <c r="A13" s="8" t="s">
        <v>11</v>
      </c>
      <c r="B13" s="31" t="s">
        <v>12</v>
      </c>
      <c r="C13" s="32" t="s">
        <v>243</v>
      </c>
      <c r="D13" s="9">
        <v>50</v>
      </c>
      <c r="E13" s="9">
        <v>96</v>
      </c>
      <c r="F13" s="9">
        <f t="shared" ref="F13:F27" si="1">E13*D13</f>
        <v>4800</v>
      </c>
      <c r="G13" s="27">
        <f>F13/F10*100</f>
        <v>10.275512170059727</v>
      </c>
      <c r="H13" s="9">
        <f>H9*G13%</f>
        <v>250649162.67461714</v>
      </c>
      <c r="I13" s="9"/>
      <c r="J13" s="9"/>
      <c r="K13" s="9"/>
      <c r="L13" s="9"/>
      <c r="M13" s="9"/>
      <c r="N13" s="9">
        <f t="shared" ref="N13:N75" si="2">H13/41428/E13</f>
        <v>63.023288062677302</v>
      </c>
      <c r="O13" s="9">
        <v>60</v>
      </c>
    </row>
    <row r="14" spans="1:15" ht="48" customHeight="1" x14ac:dyDescent="0.25">
      <c r="A14" s="8" t="s">
        <v>13</v>
      </c>
      <c r="B14" s="31" t="s">
        <v>14</v>
      </c>
      <c r="C14" s="32" t="s">
        <v>244</v>
      </c>
      <c r="D14" s="9">
        <v>30</v>
      </c>
      <c r="E14" s="9">
        <v>96</v>
      </c>
      <c r="F14" s="9">
        <f t="shared" si="1"/>
        <v>2880</v>
      </c>
      <c r="G14" s="27">
        <f>F14/F10*100</f>
        <v>6.1653073020358358</v>
      </c>
      <c r="H14" s="9">
        <f>H9*G14%</f>
        <v>150389497.60477027</v>
      </c>
      <c r="I14" s="9"/>
      <c r="J14" s="9"/>
      <c r="K14" s="9"/>
      <c r="L14" s="9"/>
      <c r="M14" s="9"/>
      <c r="N14" s="9">
        <f t="shared" si="2"/>
        <v>37.813972837606379</v>
      </c>
      <c r="O14" s="9">
        <v>35</v>
      </c>
    </row>
    <row r="15" spans="1:15" ht="43.95" customHeight="1" x14ac:dyDescent="0.25">
      <c r="A15" s="8" t="s">
        <v>15</v>
      </c>
      <c r="B15" s="31" t="s">
        <v>16</v>
      </c>
      <c r="C15" s="32" t="s">
        <v>245</v>
      </c>
      <c r="D15" s="9">
        <v>45</v>
      </c>
      <c r="E15" s="9">
        <v>12</v>
      </c>
      <c r="F15" s="9">
        <f t="shared" si="1"/>
        <v>540</v>
      </c>
      <c r="G15" s="27">
        <f>F15/F10*100</f>
        <v>1.1559951191317193</v>
      </c>
      <c r="H15" s="9">
        <f>H9*G15%</f>
        <v>28198030.800894428</v>
      </c>
      <c r="I15" s="9"/>
      <c r="J15" s="9"/>
      <c r="K15" s="9"/>
      <c r="L15" s="9"/>
      <c r="M15" s="9"/>
      <c r="N15" s="9">
        <f t="shared" si="2"/>
        <v>56.720959256409571</v>
      </c>
      <c r="O15" s="9">
        <v>50</v>
      </c>
    </row>
    <row r="16" spans="1:15" ht="75.75" customHeight="1" x14ac:dyDescent="0.25">
      <c r="A16" s="8" t="s">
        <v>17</v>
      </c>
      <c r="B16" s="31" t="s">
        <v>18</v>
      </c>
      <c r="C16" s="32" t="s">
        <v>246</v>
      </c>
      <c r="D16" s="9">
        <v>45</v>
      </c>
      <c r="E16" s="9">
        <v>24</v>
      </c>
      <c r="F16" s="9">
        <f t="shared" si="1"/>
        <v>1080</v>
      </c>
      <c r="G16" s="27">
        <f>F16/F10*100</f>
        <v>2.3119902382634385</v>
      </c>
      <c r="H16" s="9">
        <f>H9*G16%</f>
        <v>56396061.601788856</v>
      </c>
      <c r="I16" s="9"/>
      <c r="J16" s="9"/>
      <c r="K16" s="9"/>
      <c r="L16" s="9"/>
      <c r="M16" s="9"/>
      <c r="N16" s="9">
        <f t="shared" si="2"/>
        <v>56.720959256409571</v>
      </c>
      <c r="O16" s="9">
        <v>50</v>
      </c>
    </row>
    <row r="17" spans="1:15" ht="144" customHeight="1" x14ac:dyDescent="0.25">
      <c r="A17" s="8" t="s">
        <v>19</v>
      </c>
      <c r="B17" s="31" t="s">
        <v>20</v>
      </c>
      <c r="C17" s="32" t="s">
        <v>247</v>
      </c>
      <c r="D17" s="9">
        <v>30</v>
      </c>
      <c r="E17" s="9">
        <v>48</v>
      </c>
      <c r="F17" s="9">
        <f t="shared" si="1"/>
        <v>1440</v>
      </c>
      <c r="G17" s="27">
        <f>F17/F10*100</f>
        <v>3.0826536510179179</v>
      </c>
      <c r="H17" s="9">
        <f>H9*G17%</f>
        <v>75194748.802385136</v>
      </c>
      <c r="I17" s="9"/>
      <c r="J17" s="9"/>
      <c r="K17" s="9"/>
      <c r="L17" s="9"/>
      <c r="M17" s="9"/>
      <c r="N17" s="9">
        <f t="shared" si="2"/>
        <v>37.813972837606379</v>
      </c>
      <c r="O17" s="9">
        <v>40</v>
      </c>
    </row>
    <row r="18" spans="1:15" ht="55.2" x14ac:dyDescent="0.25">
      <c r="A18" s="8" t="s">
        <v>21</v>
      </c>
      <c r="B18" s="31" t="s">
        <v>22</v>
      </c>
      <c r="C18" s="32" t="s">
        <v>248</v>
      </c>
      <c r="D18" s="9">
        <v>90</v>
      </c>
      <c r="E18" s="9">
        <v>2</v>
      </c>
      <c r="F18" s="9">
        <f t="shared" si="1"/>
        <v>180</v>
      </c>
      <c r="G18" s="27">
        <f>F18/F10*100</f>
        <v>0.38533170637723974</v>
      </c>
      <c r="H18" s="9">
        <f>H9*G18%</f>
        <v>9399343.6002981421</v>
      </c>
      <c r="I18" s="9"/>
      <c r="J18" s="9"/>
      <c r="K18" s="9"/>
      <c r="L18" s="9"/>
      <c r="M18" s="9"/>
      <c r="N18" s="9">
        <f t="shared" si="2"/>
        <v>113.44191851281913</v>
      </c>
      <c r="O18" s="9">
        <v>110</v>
      </c>
    </row>
    <row r="19" spans="1:15" ht="36" x14ac:dyDescent="0.25">
      <c r="A19" s="8" t="s">
        <v>23</v>
      </c>
      <c r="B19" s="31" t="s">
        <v>24</v>
      </c>
      <c r="C19" s="32" t="s">
        <v>249</v>
      </c>
      <c r="D19" s="9">
        <v>110</v>
      </c>
      <c r="E19" s="9">
        <v>12</v>
      </c>
      <c r="F19" s="9">
        <f t="shared" si="1"/>
        <v>1320</v>
      </c>
      <c r="G19" s="27">
        <f>F19/F10*100</f>
        <v>2.8257658467664251</v>
      </c>
      <c r="H19" s="9">
        <f>H9*G19%</f>
        <v>68928519.735519722</v>
      </c>
      <c r="I19" s="9"/>
      <c r="J19" s="9"/>
      <c r="K19" s="9"/>
      <c r="L19" s="9"/>
      <c r="M19" s="9"/>
      <c r="N19" s="9">
        <f t="shared" si="2"/>
        <v>138.65123373789007</v>
      </c>
      <c r="O19" s="9">
        <v>135</v>
      </c>
    </row>
    <row r="20" spans="1:15" ht="55.2" x14ac:dyDescent="0.25">
      <c r="A20" s="8" t="s">
        <v>25</v>
      </c>
      <c r="B20" s="31" t="s">
        <v>26</v>
      </c>
      <c r="C20" s="32" t="s">
        <v>250</v>
      </c>
      <c r="D20" s="9">
        <v>50</v>
      </c>
      <c r="E20" s="9">
        <v>48</v>
      </c>
      <c r="F20" s="9">
        <f t="shared" si="1"/>
        <v>2400</v>
      </c>
      <c r="G20" s="27">
        <f>F20/F10*100</f>
        <v>5.1377560850298636</v>
      </c>
      <c r="H20" s="9">
        <f>H9*G20%</f>
        <v>125324581.33730857</v>
      </c>
      <c r="I20" s="9"/>
      <c r="J20" s="9"/>
      <c r="K20" s="9"/>
      <c r="L20" s="9"/>
      <c r="M20" s="9"/>
      <c r="N20" s="9">
        <f t="shared" si="2"/>
        <v>63.023288062677302</v>
      </c>
      <c r="O20" s="9">
        <v>60</v>
      </c>
    </row>
    <row r="21" spans="1:15" ht="72" x14ac:dyDescent="0.25">
      <c r="A21" s="8" t="s">
        <v>27</v>
      </c>
      <c r="B21" s="31" t="s">
        <v>28</v>
      </c>
      <c r="C21" s="32" t="s">
        <v>251</v>
      </c>
      <c r="D21" s="9">
        <v>40</v>
      </c>
      <c r="E21" s="9">
        <v>96</v>
      </c>
      <c r="F21" s="9">
        <f t="shared" si="1"/>
        <v>3840</v>
      </c>
      <c r="G21" s="27">
        <f>F21/F10*100</f>
        <v>8.220409736047781</v>
      </c>
      <c r="H21" s="9">
        <f>H9*G21%</f>
        <v>200519330.13969371</v>
      </c>
      <c r="I21" s="9"/>
      <c r="J21" s="9"/>
      <c r="K21" s="9"/>
      <c r="L21" s="9"/>
      <c r="M21" s="9"/>
      <c r="N21" s="9">
        <f t="shared" si="2"/>
        <v>50.418630450141841</v>
      </c>
      <c r="O21" s="9">
        <v>50</v>
      </c>
    </row>
    <row r="22" spans="1:15" ht="41.4" x14ac:dyDescent="0.25">
      <c r="A22" s="8" t="s">
        <v>29</v>
      </c>
      <c r="B22" s="31" t="s">
        <v>30</v>
      </c>
      <c r="C22" s="32" t="s">
        <v>31</v>
      </c>
      <c r="D22" s="9">
        <v>40</v>
      </c>
      <c r="E22" s="9">
        <v>12</v>
      </c>
      <c r="F22" s="9">
        <f t="shared" si="1"/>
        <v>480</v>
      </c>
      <c r="G22" s="27">
        <f>F22/F10*100</f>
        <v>1.0275512170059726</v>
      </c>
      <c r="H22" s="9">
        <f>H9*G22%</f>
        <v>25064916.267461713</v>
      </c>
      <c r="I22" s="9"/>
      <c r="J22" s="9"/>
      <c r="K22" s="9"/>
      <c r="L22" s="9"/>
      <c r="M22" s="9"/>
      <c r="N22" s="9">
        <f t="shared" si="2"/>
        <v>50.418630450141841</v>
      </c>
      <c r="O22" s="9">
        <v>50</v>
      </c>
    </row>
    <row r="23" spans="1:15" ht="304.5" customHeight="1" x14ac:dyDescent="0.25">
      <c r="A23" s="8" t="s">
        <v>32</v>
      </c>
      <c r="B23" s="31" t="s">
        <v>33</v>
      </c>
      <c r="C23" s="32" t="s">
        <v>363</v>
      </c>
      <c r="D23" s="9">
        <v>30</v>
      </c>
      <c r="E23" s="9">
        <v>24</v>
      </c>
      <c r="F23" s="9">
        <f t="shared" si="1"/>
        <v>720</v>
      </c>
      <c r="G23" s="27">
        <f>F23/F10*100</f>
        <v>1.5413268255089589</v>
      </c>
      <c r="H23" s="9">
        <f>H9*G23%</f>
        <v>37597374.401192568</v>
      </c>
      <c r="I23" s="9"/>
      <c r="J23" s="9"/>
      <c r="K23" s="9"/>
      <c r="L23" s="9"/>
      <c r="M23" s="9"/>
      <c r="N23" s="9">
        <f t="shared" si="2"/>
        <v>37.813972837606379</v>
      </c>
      <c r="O23" s="9">
        <v>35</v>
      </c>
    </row>
    <row r="24" spans="1:15" ht="27.6" x14ac:dyDescent="0.25">
      <c r="A24" s="8" t="s">
        <v>34</v>
      </c>
      <c r="B24" s="31" t="s">
        <v>35</v>
      </c>
      <c r="C24" s="32" t="s">
        <v>252</v>
      </c>
      <c r="D24" s="9">
        <v>180</v>
      </c>
      <c r="E24" s="10">
        <v>0.1</v>
      </c>
      <c r="F24" s="9">
        <f t="shared" si="1"/>
        <v>18</v>
      </c>
      <c r="G24" s="27">
        <f>F24/F10*100</f>
        <v>3.8533170637723976E-2</v>
      </c>
      <c r="H24" s="9">
        <f>H9*G24%</f>
        <v>939934.36002981442</v>
      </c>
      <c r="I24" s="9"/>
      <c r="J24" s="9"/>
      <c r="K24" s="9"/>
      <c r="L24" s="9"/>
      <c r="M24" s="9"/>
      <c r="N24" s="9">
        <f t="shared" si="2"/>
        <v>226.88383702563831</v>
      </c>
      <c r="O24" s="9">
        <v>220</v>
      </c>
    </row>
    <row r="25" spans="1:15" ht="36" x14ac:dyDescent="0.25">
      <c r="A25" s="8" t="s">
        <v>36</v>
      </c>
      <c r="B25" s="31" t="s">
        <v>37</v>
      </c>
      <c r="C25" s="32" t="s">
        <v>253</v>
      </c>
      <c r="D25" s="9">
        <v>30</v>
      </c>
      <c r="E25" s="9">
        <v>12</v>
      </c>
      <c r="F25" s="9">
        <f t="shared" si="1"/>
        <v>360</v>
      </c>
      <c r="G25" s="27">
        <f>F25/F10*100</f>
        <v>0.77066341275447947</v>
      </c>
      <c r="H25" s="9">
        <f>H9*G25%</f>
        <v>18798687.200596284</v>
      </c>
      <c r="I25" s="9"/>
      <c r="J25" s="9"/>
      <c r="K25" s="9"/>
      <c r="L25" s="9"/>
      <c r="M25" s="9"/>
      <c r="N25" s="9">
        <f t="shared" si="2"/>
        <v>37.813972837606379</v>
      </c>
      <c r="O25" s="9">
        <v>35</v>
      </c>
    </row>
    <row r="26" spans="1:15" ht="45.6" customHeight="1" x14ac:dyDescent="0.25">
      <c r="A26" s="8" t="s">
        <v>38</v>
      </c>
      <c r="B26" s="31" t="s">
        <v>39</v>
      </c>
      <c r="C26" s="32" t="s">
        <v>40</v>
      </c>
      <c r="D26" s="9">
        <v>120</v>
      </c>
      <c r="E26" s="9">
        <v>12</v>
      </c>
      <c r="F26" s="9">
        <f t="shared" si="1"/>
        <v>1440</v>
      </c>
      <c r="G26" s="27">
        <f>F26/F10*100</f>
        <v>3.0826536510179179</v>
      </c>
      <c r="H26" s="9">
        <f>H9*G26%</f>
        <v>75194748.802385136</v>
      </c>
      <c r="I26" s="9"/>
      <c r="J26" s="9"/>
      <c r="K26" s="9"/>
      <c r="L26" s="9"/>
      <c r="M26" s="9"/>
      <c r="N26" s="9">
        <f t="shared" si="2"/>
        <v>151.25589135042551</v>
      </c>
      <c r="O26" s="9">
        <v>150</v>
      </c>
    </row>
    <row r="27" spans="1:15" ht="69" x14ac:dyDescent="0.25">
      <c r="A27" s="8" t="s">
        <v>41</v>
      </c>
      <c r="B27" s="31" t="s">
        <v>42</v>
      </c>
      <c r="C27" s="32" t="s">
        <v>254</v>
      </c>
      <c r="D27" s="9">
        <v>20</v>
      </c>
      <c r="E27" s="9">
        <v>12</v>
      </c>
      <c r="F27" s="9">
        <f t="shared" si="1"/>
        <v>240</v>
      </c>
      <c r="G27" s="27">
        <f>F27/F10*100</f>
        <v>0.51377560850298631</v>
      </c>
      <c r="H27" s="9">
        <f>H9*G27%</f>
        <v>12532458.133730857</v>
      </c>
      <c r="I27" s="9"/>
      <c r="J27" s="9"/>
      <c r="K27" s="9"/>
      <c r="L27" s="9"/>
      <c r="M27" s="9"/>
      <c r="N27" s="9">
        <v>15</v>
      </c>
      <c r="O27" s="9">
        <v>15</v>
      </c>
    </row>
    <row r="28" spans="1:15" s="19" customFormat="1" ht="64.5" customHeight="1" x14ac:dyDescent="0.35">
      <c r="A28" s="17">
        <v>2</v>
      </c>
      <c r="B28" s="17" t="s">
        <v>43</v>
      </c>
      <c r="C28" s="17"/>
      <c r="D28" s="18">
        <f>SUM(D29:D44)</f>
        <v>695</v>
      </c>
      <c r="E28" s="18">
        <f t="shared" ref="E28:H28" si="3">SUM(E29:E44)</f>
        <v>352</v>
      </c>
      <c r="F28" s="18">
        <f t="shared" si="3"/>
        <v>12990</v>
      </c>
      <c r="G28" s="44">
        <f t="shared" si="3"/>
        <v>27.808104810224133</v>
      </c>
      <c r="H28" s="18">
        <f t="shared" si="3"/>
        <v>678319296.48818254</v>
      </c>
      <c r="I28" s="18"/>
      <c r="J28" s="18"/>
      <c r="K28" s="18"/>
      <c r="L28" s="18"/>
      <c r="M28" s="18"/>
      <c r="N28" s="18"/>
      <c r="O28" s="18"/>
    </row>
    <row r="29" spans="1:15" ht="161.25" customHeight="1" x14ac:dyDescent="0.25">
      <c r="A29" s="8" t="s">
        <v>44</v>
      </c>
      <c r="B29" s="31" t="s">
        <v>45</v>
      </c>
      <c r="C29" s="32" t="s">
        <v>255</v>
      </c>
      <c r="D29" s="9">
        <v>45</v>
      </c>
      <c r="E29" s="9">
        <v>6</v>
      </c>
      <c r="F29" s="9">
        <f t="shared" ref="F29:F42" si="4">E29*D29</f>
        <v>270</v>
      </c>
      <c r="G29" s="27">
        <f>F29/F10*100</f>
        <v>0.57799755956585963</v>
      </c>
      <c r="H29" s="9">
        <f>H9*G29%</f>
        <v>14099015.400447214</v>
      </c>
      <c r="I29" s="9"/>
      <c r="J29" s="9"/>
      <c r="K29" s="9"/>
      <c r="L29" s="9"/>
      <c r="M29" s="9"/>
      <c r="N29" s="9">
        <f t="shared" si="2"/>
        <v>56.720959256409571</v>
      </c>
      <c r="O29" s="9">
        <v>55</v>
      </c>
    </row>
    <row r="30" spans="1:15" ht="41.4" x14ac:dyDescent="0.25">
      <c r="A30" s="8" t="s">
        <v>46</v>
      </c>
      <c r="B30" s="31" t="s">
        <v>47</v>
      </c>
      <c r="C30" s="32" t="s">
        <v>256</v>
      </c>
      <c r="D30" s="9">
        <v>60</v>
      </c>
      <c r="E30" s="9">
        <v>1</v>
      </c>
      <c r="F30" s="9">
        <f t="shared" si="4"/>
        <v>60</v>
      </c>
      <c r="G30" s="27">
        <f>F30/F10*100</f>
        <v>0.12844390212574658</v>
      </c>
      <c r="H30" s="9">
        <f>H9*G30%</f>
        <v>3133114.5334327142</v>
      </c>
      <c r="I30" s="9"/>
      <c r="J30" s="9"/>
      <c r="K30" s="9"/>
      <c r="L30" s="9"/>
      <c r="M30" s="9"/>
      <c r="N30" s="9">
        <f t="shared" si="2"/>
        <v>75.627945675212757</v>
      </c>
      <c r="O30" s="9">
        <v>75</v>
      </c>
    </row>
    <row r="31" spans="1:15" ht="138" x14ac:dyDescent="0.25">
      <c r="A31" s="8" t="s">
        <v>48</v>
      </c>
      <c r="B31" s="31" t="s">
        <v>49</v>
      </c>
      <c r="C31" s="32" t="s">
        <v>257</v>
      </c>
      <c r="D31" s="9">
        <v>90</v>
      </c>
      <c r="E31" s="9">
        <v>12</v>
      </c>
      <c r="F31" s="9">
        <f t="shared" si="4"/>
        <v>1080</v>
      </c>
      <c r="G31" s="27">
        <f>F31/F10*100</f>
        <v>2.3119902382634385</v>
      </c>
      <c r="H31" s="9">
        <f>H9*G31%</f>
        <v>56396061.601788856</v>
      </c>
      <c r="I31" s="9"/>
      <c r="J31" s="9"/>
      <c r="K31" s="9"/>
      <c r="L31" s="9"/>
      <c r="M31" s="9"/>
      <c r="N31" s="9">
        <f t="shared" si="2"/>
        <v>113.44191851281914</v>
      </c>
      <c r="O31" s="9">
        <v>110</v>
      </c>
    </row>
    <row r="32" spans="1:15" ht="96.6" x14ac:dyDescent="0.25">
      <c r="A32" s="8" t="s">
        <v>50</v>
      </c>
      <c r="B32" s="31" t="s">
        <v>51</v>
      </c>
      <c r="C32" s="32" t="s">
        <v>258</v>
      </c>
      <c r="D32" s="9">
        <v>30</v>
      </c>
      <c r="E32" s="9">
        <v>96</v>
      </c>
      <c r="F32" s="9">
        <f t="shared" si="4"/>
        <v>2880</v>
      </c>
      <c r="G32" s="27">
        <f>F32/F10*100</f>
        <v>6.1653073020358358</v>
      </c>
      <c r="H32" s="9">
        <f>H9*G32%</f>
        <v>150389497.60477027</v>
      </c>
      <c r="I32" s="9"/>
      <c r="J32" s="9"/>
      <c r="K32" s="9"/>
      <c r="L32" s="9"/>
      <c r="M32" s="9"/>
      <c r="N32" s="9">
        <f t="shared" si="2"/>
        <v>37.813972837606379</v>
      </c>
      <c r="O32" s="9">
        <v>35</v>
      </c>
    </row>
    <row r="33" spans="1:15" ht="207" x14ac:dyDescent="0.25">
      <c r="A33" s="8" t="s">
        <v>52</v>
      </c>
      <c r="B33" s="31" t="s">
        <v>53</v>
      </c>
      <c r="C33" s="32" t="s">
        <v>364</v>
      </c>
      <c r="D33" s="9">
        <v>30</v>
      </c>
      <c r="E33" s="9">
        <v>24</v>
      </c>
      <c r="F33" s="9">
        <f t="shared" si="4"/>
        <v>720</v>
      </c>
      <c r="G33" s="27">
        <f>F33/F10*100</f>
        <v>1.5413268255089589</v>
      </c>
      <c r="H33" s="9">
        <f>H9*G33%</f>
        <v>37597374.401192568</v>
      </c>
      <c r="I33" s="9"/>
      <c r="J33" s="9"/>
      <c r="K33" s="9"/>
      <c r="L33" s="9"/>
      <c r="M33" s="9"/>
      <c r="N33" s="9">
        <f t="shared" si="2"/>
        <v>37.813972837606379</v>
      </c>
      <c r="O33" s="9">
        <v>40</v>
      </c>
    </row>
    <row r="34" spans="1:15" ht="248.4" x14ac:dyDescent="0.25">
      <c r="A34" s="8" t="s">
        <v>54</v>
      </c>
      <c r="B34" s="31" t="s">
        <v>55</v>
      </c>
      <c r="C34" s="32" t="s">
        <v>365</v>
      </c>
      <c r="D34" s="9">
        <v>40</v>
      </c>
      <c r="E34" s="9">
        <v>24</v>
      </c>
      <c r="F34" s="9">
        <f t="shared" si="4"/>
        <v>960</v>
      </c>
      <c r="G34" s="27">
        <f>F34/F10*100</f>
        <v>2.0551024340119453</v>
      </c>
      <c r="H34" s="9">
        <f>H9*G34%</f>
        <v>50129832.534923427</v>
      </c>
      <c r="I34" s="9"/>
      <c r="J34" s="9"/>
      <c r="K34" s="9"/>
      <c r="L34" s="9"/>
      <c r="M34" s="9"/>
      <c r="N34" s="9">
        <f t="shared" si="2"/>
        <v>50.418630450141841</v>
      </c>
      <c r="O34" s="9">
        <v>45</v>
      </c>
    </row>
    <row r="35" spans="1:15" ht="108" x14ac:dyDescent="0.25">
      <c r="A35" s="8" t="s">
        <v>56</v>
      </c>
      <c r="B35" s="31" t="s">
        <v>57</v>
      </c>
      <c r="C35" s="32" t="s">
        <v>259</v>
      </c>
      <c r="D35" s="9">
        <v>15</v>
      </c>
      <c r="E35" s="9">
        <v>48</v>
      </c>
      <c r="F35" s="9">
        <f t="shared" si="4"/>
        <v>720</v>
      </c>
      <c r="G35" s="27">
        <f>F35/F10*100</f>
        <v>1.5413268255089589</v>
      </c>
      <c r="H35" s="9">
        <f>H9*G35%</f>
        <v>37597374.401192568</v>
      </c>
      <c r="I35" s="9"/>
      <c r="J35" s="9"/>
      <c r="K35" s="9"/>
      <c r="L35" s="9"/>
      <c r="M35" s="9"/>
      <c r="N35" s="9">
        <f t="shared" si="2"/>
        <v>18.906986418803189</v>
      </c>
      <c r="O35" s="9">
        <v>15</v>
      </c>
    </row>
    <row r="36" spans="1:15" ht="54" x14ac:dyDescent="0.25">
      <c r="A36" s="8" t="s">
        <v>58</v>
      </c>
      <c r="B36" s="31" t="s">
        <v>59</v>
      </c>
      <c r="C36" s="32" t="s">
        <v>260</v>
      </c>
      <c r="D36" s="9">
        <v>45</v>
      </c>
      <c r="E36" s="9">
        <v>24</v>
      </c>
      <c r="F36" s="9">
        <f t="shared" si="4"/>
        <v>1080</v>
      </c>
      <c r="G36" s="27">
        <f>F36/F10*100</f>
        <v>2.3119902382634385</v>
      </c>
      <c r="H36" s="9">
        <f>H9*G36%</f>
        <v>56396061.601788856</v>
      </c>
      <c r="I36" s="9"/>
      <c r="J36" s="9"/>
      <c r="K36" s="9"/>
      <c r="L36" s="9"/>
      <c r="M36" s="9"/>
      <c r="N36" s="9">
        <f t="shared" si="2"/>
        <v>56.720959256409571</v>
      </c>
      <c r="O36" s="9">
        <v>55</v>
      </c>
    </row>
    <row r="37" spans="1:15" ht="50.25" customHeight="1" x14ac:dyDescent="0.25">
      <c r="A37" s="8" t="s">
        <v>60</v>
      </c>
      <c r="B37" s="31" t="s">
        <v>61</v>
      </c>
      <c r="C37" s="32" t="s">
        <v>261</v>
      </c>
      <c r="D37" s="9">
        <v>60</v>
      </c>
      <c r="E37" s="9">
        <v>12</v>
      </c>
      <c r="F37" s="9">
        <f t="shared" si="4"/>
        <v>720</v>
      </c>
      <c r="G37" s="27">
        <f>F37/F10*100</f>
        <v>1.5413268255089589</v>
      </c>
      <c r="H37" s="9">
        <f>H9*G37%</f>
        <v>37597374.401192568</v>
      </c>
      <c r="I37" s="9"/>
      <c r="J37" s="9"/>
      <c r="K37" s="9"/>
      <c r="L37" s="9"/>
      <c r="M37" s="9"/>
      <c r="N37" s="9">
        <f t="shared" si="2"/>
        <v>75.627945675212757</v>
      </c>
      <c r="O37" s="9">
        <v>75</v>
      </c>
    </row>
    <row r="38" spans="1:15" ht="69" x14ac:dyDescent="0.25">
      <c r="A38" s="8" t="s">
        <v>62</v>
      </c>
      <c r="B38" s="31" t="s">
        <v>63</v>
      </c>
      <c r="C38" s="32" t="s">
        <v>262</v>
      </c>
      <c r="D38" s="9">
        <v>45</v>
      </c>
      <c r="E38" s="9">
        <v>6</v>
      </c>
      <c r="F38" s="9">
        <f t="shared" si="4"/>
        <v>270</v>
      </c>
      <c r="G38" s="27">
        <f>F38/F10*100</f>
        <v>0.57799755956585963</v>
      </c>
      <c r="H38" s="9">
        <f>H9*G38%</f>
        <v>14099015.400447214</v>
      </c>
      <c r="I38" s="9"/>
      <c r="J38" s="9"/>
      <c r="K38" s="9"/>
      <c r="L38" s="9"/>
      <c r="M38" s="9"/>
      <c r="N38" s="9">
        <f t="shared" si="2"/>
        <v>56.720959256409571</v>
      </c>
      <c r="O38" s="9">
        <v>55</v>
      </c>
    </row>
    <row r="39" spans="1:15" ht="41.4" x14ac:dyDescent="0.25">
      <c r="A39" s="8" t="s">
        <v>64</v>
      </c>
      <c r="B39" s="31" t="s">
        <v>65</v>
      </c>
      <c r="C39" s="32" t="s">
        <v>263</v>
      </c>
      <c r="D39" s="9">
        <v>15</v>
      </c>
      <c r="E39" s="9">
        <v>24</v>
      </c>
      <c r="F39" s="9">
        <f t="shared" si="4"/>
        <v>360</v>
      </c>
      <c r="G39" s="27">
        <f>F39/F10*100</f>
        <v>0.77066341275447947</v>
      </c>
      <c r="H39" s="9">
        <f>H9*G39%</f>
        <v>18798687.200596284</v>
      </c>
      <c r="I39" s="9"/>
      <c r="J39" s="9"/>
      <c r="K39" s="9"/>
      <c r="L39" s="9"/>
      <c r="M39" s="9"/>
      <c r="N39" s="9">
        <f t="shared" si="2"/>
        <v>18.906986418803189</v>
      </c>
      <c r="O39" s="9">
        <v>20</v>
      </c>
    </row>
    <row r="40" spans="1:15" ht="52.2" customHeight="1" x14ac:dyDescent="0.25">
      <c r="A40" s="8" t="s">
        <v>66</v>
      </c>
      <c r="B40" s="31" t="s">
        <v>67</v>
      </c>
      <c r="C40" s="32" t="s">
        <v>264</v>
      </c>
      <c r="D40" s="9">
        <v>60</v>
      </c>
      <c r="E40" s="9">
        <v>2</v>
      </c>
      <c r="F40" s="9">
        <f t="shared" si="4"/>
        <v>120</v>
      </c>
      <c r="G40" s="27">
        <f>F40/F10*100</f>
        <v>0.25688780425149316</v>
      </c>
      <c r="H40" s="9">
        <f>H9*G40%</f>
        <v>6266229.0668654284</v>
      </c>
      <c r="I40" s="9"/>
      <c r="J40" s="9"/>
      <c r="K40" s="9"/>
      <c r="L40" s="9"/>
      <c r="M40" s="9"/>
      <c r="N40" s="9">
        <f t="shared" si="2"/>
        <v>75.627945675212757</v>
      </c>
      <c r="O40" s="9">
        <v>75</v>
      </c>
    </row>
    <row r="41" spans="1:15" ht="36" x14ac:dyDescent="0.25">
      <c r="A41" s="8" t="s">
        <v>68</v>
      </c>
      <c r="B41" s="31" t="s">
        <v>69</v>
      </c>
      <c r="C41" s="32" t="s">
        <v>265</v>
      </c>
      <c r="D41" s="9">
        <v>30</v>
      </c>
      <c r="E41" s="9">
        <v>1</v>
      </c>
      <c r="F41" s="9">
        <f t="shared" si="4"/>
        <v>30</v>
      </c>
      <c r="G41" s="27">
        <f>F41/F10*100</f>
        <v>6.4221951062873289E-2</v>
      </c>
      <c r="H41" s="9">
        <f>H9*G41%</f>
        <v>1566557.2667163571</v>
      </c>
      <c r="I41" s="9"/>
      <c r="J41" s="9"/>
      <c r="K41" s="9"/>
      <c r="L41" s="9"/>
      <c r="M41" s="9"/>
      <c r="N41" s="9">
        <f t="shared" si="2"/>
        <v>37.813972837606379</v>
      </c>
      <c r="O41" s="9">
        <v>40</v>
      </c>
    </row>
    <row r="42" spans="1:15" ht="55.2" x14ac:dyDescent="0.25">
      <c r="A42" s="8" t="s">
        <v>70</v>
      </c>
      <c r="B42" s="31" t="s">
        <v>71</v>
      </c>
      <c r="C42" s="32" t="s">
        <v>266</v>
      </c>
      <c r="D42" s="9">
        <v>60</v>
      </c>
      <c r="E42" s="9">
        <v>48</v>
      </c>
      <c r="F42" s="9">
        <f t="shared" si="4"/>
        <v>2880</v>
      </c>
      <c r="G42" s="27">
        <f>F42/F10*100</f>
        <v>6.1653073020358358</v>
      </c>
      <c r="H42" s="9">
        <f>H9*G42%</f>
        <v>150389497.60477027</v>
      </c>
      <c r="I42" s="9"/>
      <c r="J42" s="9"/>
      <c r="K42" s="9"/>
      <c r="L42" s="9"/>
      <c r="M42" s="9"/>
      <c r="N42" s="9">
        <f t="shared" si="2"/>
        <v>75.627945675212757</v>
      </c>
      <c r="O42" s="9">
        <v>70</v>
      </c>
    </row>
    <row r="43" spans="1:15" ht="82.8" x14ac:dyDescent="0.25">
      <c r="A43" s="8" t="s">
        <v>72</v>
      </c>
      <c r="B43" s="31" t="s">
        <v>73</v>
      </c>
      <c r="C43" s="32" t="s">
        <v>267</v>
      </c>
      <c r="D43" s="9">
        <v>30</v>
      </c>
      <c r="E43" s="9">
        <v>12</v>
      </c>
      <c r="F43" s="9">
        <f t="shared" ref="F43:F63" si="5">E43*D43</f>
        <v>360</v>
      </c>
      <c r="G43" s="27">
        <f>F43/F10*100</f>
        <v>0.77066341275447947</v>
      </c>
      <c r="H43" s="9">
        <f>H9*G43%</f>
        <v>18798687.200596284</v>
      </c>
      <c r="I43" s="9"/>
      <c r="J43" s="9"/>
      <c r="K43" s="9"/>
      <c r="L43" s="9"/>
      <c r="M43" s="9"/>
      <c r="N43" s="9">
        <f t="shared" si="2"/>
        <v>37.813972837606379</v>
      </c>
      <c r="O43" s="9">
        <v>35</v>
      </c>
    </row>
    <row r="44" spans="1:15" ht="82.8" x14ac:dyDescent="0.25">
      <c r="A44" s="8" t="s">
        <v>74</v>
      </c>
      <c r="B44" s="31" t="s">
        <v>75</v>
      </c>
      <c r="C44" s="32" t="s">
        <v>268</v>
      </c>
      <c r="D44" s="9">
        <v>40</v>
      </c>
      <c r="E44" s="9">
        <v>12</v>
      </c>
      <c r="F44" s="9">
        <f t="shared" si="5"/>
        <v>480</v>
      </c>
      <c r="G44" s="27">
        <f>F44/F10*100</f>
        <v>1.0275512170059726</v>
      </c>
      <c r="H44" s="9">
        <f>H9*G44%</f>
        <v>25064916.267461713</v>
      </c>
      <c r="I44" s="9"/>
      <c r="J44" s="9"/>
      <c r="K44" s="9"/>
      <c r="L44" s="9"/>
      <c r="M44" s="9"/>
      <c r="N44" s="9">
        <f t="shared" si="2"/>
        <v>50.418630450141841</v>
      </c>
      <c r="O44" s="9">
        <v>50</v>
      </c>
    </row>
    <row r="45" spans="1:15" s="5" customFormat="1" ht="52.2" x14ac:dyDescent="0.25">
      <c r="A45" s="39">
        <v>3</v>
      </c>
      <c r="B45" s="2" t="s">
        <v>151</v>
      </c>
      <c r="C45" s="32"/>
      <c r="D45" s="7">
        <f>SUM(D46:D49)</f>
        <v>160</v>
      </c>
      <c r="E45" s="7">
        <f t="shared" ref="E45:H45" si="6">SUM(E46:E49)</f>
        <v>54</v>
      </c>
      <c r="F45" s="7">
        <f t="shared" si="6"/>
        <v>2160</v>
      </c>
      <c r="G45" s="41">
        <f t="shared" si="6"/>
        <v>4.623980476526877</v>
      </c>
      <c r="H45" s="41">
        <f t="shared" si="6"/>
        <v>112792123.20357771</v>
      </c>
      <c r="I45" s="41"/>
      <c r="J45" s="41"/>
      <c r="K45" s="41"/>
      <c r="L45" s="41"/>
      <c r="M45" s="7"/>
      <c r="N45" s="7"/>
      <c r="O45" s="7"/>
    </row>
    <row r="46" spans="1:15" ht="96.6" x14ac:dyDescent="0.25">
      <c r="A46" s="8" t="s">
        <v>105</v>
      </c>
      <c r="B46" s="11" t="s">
        <v>117</v>
      </c>
      <c r="C46" s="32" t="s">
        <v>269</v>
      </c>
      <c r="D46" s="9">
        <v>60</v>
      </c>
      <c r="E46" s="9">
        <v>12</v>
      </c>
      <c r="F46" s="9">
        <f t="shared" si="5"/>
        <v>720</v>
      </c>
      <c r="G46" s="27">
        <f>F46/F10*100</f>
        <v>1.5413268255089589</v>
      </c>
      <c r="H46" s="9">
        <f>H9*G46%</f>
        <v>37597374.401192568</v>
      </c>
      <c r="I46" s="9"/>
      <c r="J46" s="9"/>
      <c r="K46" s="9"/>
      <c r="L46" s="9"/>
      <c r="M46" s="9"/>
      <c r="N46" s="9">
        <f t="shared" si="2"/>
        <v>75.627945675212757</v>
      </c>
      <c r="O46" s="9">
        <v>75</v>
      </c>
    </row>
    <row r="47" spans="1:15" ht="96.6" x14ac:dyDescent="0.25">
      <c r="A47" s="8" t="s">
        <v>106</v>
      </c>
      <c r="B47" s="31" t="s">
        <v>118</v>
      </c>
      <c r="C47" s="32" t="s">
        <v>270</v>
      </c>
      <c r="D47" s="9">
        <v>30</v>
      </c>
      <c r="E47" s="9">
        <v>12</v>
      </c>
      <c r="F47" s="9">
        <f t="shared" si="5"/>
        <v>360</v>
      </c>
      <c r="G47" s="27">
        <f>F47/F10*100</f>
        <v>0.77066341275447947</v>
      </c>
      <c r="H47" s="9">
        <f>H9*G47%</f>
        <v>18798687.200596284</v>
      </c>
      <c r="I47" s="9"/>
      <c r="J47" s="9"/>
      <c r="K47" s="9"/>
      <c r="L47" s="9"/>
      <c r="M47" s="9"/>
      <c r="N47" s="9">
        <f t="shared" si="2"/>
        <v>37.813972837606379</v>
      </c>
      <c r="O47" s="9">
        <v>35</v>
      </c>
    </row>
    <row r="48" spans="1:15" ht="78.75" customHeight="1" x14ac:dyDescent="0.25">
      <c r="A48" s="8" t="s">
        <v>157</v>
      </c>
      <c r="B48" s="11" t="s">
        <v>119</v>
      </c>
      <c r="C48" s="32" t="s">
        <v>271</v>
      </c>
      <c r="D48" s="9">
        <v>40</v>
      </c>
      <c r="E48" s="9">
        <v>18</v>
      </c>
      <c r="F48" s="9">
        <f t="shared" si="5"/>
        <v>720</v>
      </c>
      <c r="G48" s="27">
        <f>F48/F10*100</f>
        <v>1.5413268255089589</v>
      </c>
      <c r="H48" s="9">
        <f>H9*G48%</f>
        <v>37597374.401192568</v>
      </c>
      <c r="I48" s="9"/>
      <c r="J48" s="9"/>
      <c r="K48" s="9"/>
      <c r="L48" s="9"/>
      <c r="M48" s="9"/>
      <c r="N48" s="9">
        <f t="shared" si="2"/>
        <v>50.418630450141833</v>
      </c>
      <c r="O48" s="9">
        <v>50</v>
      </c>
    </row>
    <row r="49" spans="1:15" ht="55.2" x14ac:dyDescent="0.25">
      <c r="A49" s="8" t="s">
        <v>158</v>
      </c>
      <c r="B49" s="11" t="s">
        <v>120</v>
      </c>
      <c r="C49" s="32" t="s">
        <v>272</v>
      </c>
      <c r="D49" s="9">
        <v>30</v>
      </c>
      <c r="E49" s="9">
        <v>12</v>
      </c>
      <c r="F49" s="9">
        <f t="shared" si="5"/>
        <v>360</v>
      </c>
      <c r="G49" s="27">
        <f>F49/F10*100</f>
        <v>0.77066341275447947</v>
      </c>
      <c r="H49" s="9">
        <f>H9*G49%</f>
        <v>18798687.200596284</v>
      </c>
      <c r="I49" s="9"/>
      <c r="J49" s="9"/>
      <c r="K49" s="9"/>
      <c r="L49" s="9"/>
      <c r="M49" s="9"/>
      <c r="N49" s="9">
        <f t="shared" si="2"/>
        <v>37.813972837606379</v>
      </c>
      <c r="O49" s="9">
        <v>35</v>
      </c>
    </row>
    <row r="50" spans="1:15" s="5" customFormat="1" ht="52.2" x14ac:dyDescent="0.25">
      <c r="A50" s="39">
        <v>4</v>
      </c>
      <c r="B50" s="51" t="s">
        <v>152</v>
      </c>
      <c r="C50" s="32"/>
      <c r="D50" s="7">
        <f>SUM(D51:D59)</f>
        <v>380</v>
      </c>
      <c r="E50" s="7">
        <f t="shared" ref="E50:H50" si="7">SUM(E51:E59)</f>
        <v>99</v>
      </c>
      <c r="F50" s="7">
        <f t="shared" si="7"/>
        <v>3990</v>
      </c>
      <c r="G50" s="41">
        <f t="shared" si="7"/>
        <v>8.5415194913621484</v>
      </c>
      <c r="H50" s="7">
        <f t="shared" si="7"/>
        <v>208352116.47327551</v>
      </c>
      <c r="I50" s="7"/>
      <c r="J50" s="7"/>
      <c r="K50" s="7"/>
      <c r="L50" s="7"/>
      <c r="M50" s="7"/>
      <c r="N50" s="7"/>
      <c r="O50" s="7"/>
    </row>
    <row r="51" spans="1:15" ht="72" x14ac:dyDescent="0.25">
      <c r="A51" s="8" t="s">
        <v>159</v>
      </c>
      <c r="B51" s="11" t="s">
        <v>121</v>
      </c>
      <c r="C51" s="32" t="s">
        <v>366</v>
      </c>
      <c r="D51" s="9">
        <v>45</v>
      </c>
      <c r="E51" s="9">
        <v>24</v>
      </c>
      <c r="F51" s="9">
        <f t="shared" si="5"/>
        <v>1080</v>
      </c>
      <c r="G51" s="27">
        <f>F51/F10*100</f>
        <v>2.3119902382634385</v>
      </c>
      <c r="H51" s="9">
        <f>H9*G51%</f>
        <v>56396061.601788856</v>
      </c>
      <c r="I51" s="9"/>
      <c r="J51" s="9"/>
      <c r="K51" s="9"/>
      <c r="L51" s="9"/>
      <c r="M51" s="9"/>
      <c r="N51" s="9">
        <f t="shared" si="2"/>
        <v>56.720959256409571</v>
      </c>
      <c r="O51" s="9">
        <v>50</v>
      </c>
    </row>
    <row r="52" spans="1:15" ht="96.6" x14ac:dyDescent="0.25">
      <c r="A52" s="8" t="s">
        <v>160</v>
      </c>
      <c r="B52" s="11" t="s">
        <v>122</v>
      </c>
      <c r="C52" s="32" t="s">
        <v>273</v>
      </c>
      <c r="D52" s="9">
        <v>15</v>
      </c>
      <c r="E52" s="9">
        <v>12</v>
      </c>
      <c r="F52" s="9">
        <f t="shared" si="5"/>
        <v>180</v>
      </c>
      <c r="G52" s="27">
        <f>F52/F10*100</f>
        <v>0.38533170637723974</v>
      </c>
      <c r="H52" s="9">
        <f>H9*G52%</f>
        <v>9399343.6002981421</v>
      </c>
      <c r="I52" s="9"/>
      <c r="J52" s="9"/>
      <c r="K52" s="9"/>
      <c r="L52" s="9"/>
      <c r="M52" s="9"/>
      <c r="N52" s="9">
        <f t="shared" si="2"/>
        <v>18.906986418803189</v>
      </c>
      <c r="O52" s="9">
        <v>20</v>
      </c>
    </row>
    <row r="53" spans="1:15" ht="96.6" x14ac:dyDescent="0.25">
      <c r="A53" s="8" t="s">
        <v>161</v>
      </c>
      <c r="B53" s="11" t="s">
        <v>123</v>
      </c>
      <c r="C53" s="32" t="s">
        <v>274</v>
      </c>
      <c r="D53" s="9">
        <v>15</v>
      </c>
      <c r="E53" s="9">
        <v>12</v>
      </c>
      <c r="F53" s="9">
        <f t="shared" si="5"/>
        <v>180</v>
      </c>
      <c r="G53" s="27">
        <f>F53/F10*100</f>
        <v>0.38533170637723974</v>
      </c>
      <c r="H53" s="9">
        <f>H9*G53%</f>
        <v>9399343.6002981421</v>
      </c>
      <c r="I53" s="9"/>
      <c r="J53" s="9"/>
      <c r="K53" s="9"/>
      <c r="L53" s="9"/>
      <c r="M53" s="9"/>
      <c r="N53" s="9">
        <f t="shared" si="2"/>
        <v>18.906986418803189</v>
      </c>
      <c r="O53" s="9">
        <v>20</v>
      </c>
    </row>
    <row r="54" spans="1:15" ht="124.2" x14ac:dyDescent="0.25">
      <c r="A54" s="8" t="s">
        <v>162</v>
      </c>
      <c r="B54" s="11" t="s">
        <v>124</v>
      </c>
      <c r="C54" s="32" t="s">
        <v>275</v>
      </c>
      <c r="D54" s="9">
        <v>20</v>
      </c>
      <c r="E54" s="9">
        <v>12</v>
      </c>
      <c r="F54" s="9">
        <f t="shared" si="5"/>
        <v>240</v>
      </c>
      <c r="G54" s="27">
        <f>F54/F10*100</f>
        <v>0.51377560850298631</v>
      </c>
      <c r="H54" s="9">
        <f>H9*G54%</f>
        <v>12532458.133730857</v>
      </c>
      <c r="I54" s="9"/>
      <c r="J54" s="9"/>
      <c r="K54" s="9"/>
      <c r="L54" s="9"/>
      <c r="M54" s="9"/>
      <c r="N54" s="9">
        <f t="shared" si="2"/>
        <v>25.20931522507092</v>
      </c>
      <c r="O54" s="9">
        <v>25</v>
      </c>
    </row>
    <row r="55" spans="1:15" ht="87" customHeight="1" x14ac:dyDescent="0.25">
      <c r="A55" s="8" t="s">
        <v>163</v>
      </c>
      <c r="B55" s="11" t="s">
        <v>125</v>
      </c>
      <c r="C55" s="32" t="s">
        <v>276</v>
      </c>
      <c r="D55" s="9">
        <v>45</v>
      </c>
      <c r="E55" s="9">
        <v>12</v>
      </c>
      <c r="F55" s="9">
        <f t="shared" si="5"/>
        <v>540</v>
      </c>
      <c r="G55" s="27">
        <f>F55/F10*100</f>
        <v>1.1559951191317193</v>
      </c>
      <c r="H55" s="9">
        <f>H9*G55%</f>
        <v>28198030.800894428</v>
      </c>
      <c r="I55" s="9"/>
      <c r="J55" s="9"/>
      <c r="K55" s="9"/>
      <c r="L55" s="9"/>
      <c r="M55" s="9"/>
      <c r="N55" s="9">
        <f t="shared" si="2"/>
        <v>56.720959256409571</v>
      </c>
      <c r="O55" s="9">
        <v>55</v>
      </c>
    </row>
    <row r="56" spans="1:15" ht="55.2" x14ac:dyDescent="0.25">
      <c r="A56" s="8" t="s">
        <v>164</v>
      </c>
      <c r="B56" s="11" t="s">
        <v>126</v>
      </c>
      <c r="C56" s="32" t="s">
        <v>277</v>
      </c>
      <c r="D56" s="9">
        <v>45</v>
      </c>
      <c r="E56" s="9">
        <v>12</v>
      </c>
      <c r="F56" s="9">
        <f t="shared" si="5"/>
        <v>540</v>
      </c>
      <c r="G56" s="27">
        <f>F56/F10*100</f>
        <v>1.1559951191317193</v>
      </c>
      <c r="H56" s="9">
        <f>H9*G56%</f>
        <v>28198030.800894428</v>
      </c>
      <c r="I56" s="9"/>
      <c r="J56" s="9"/>
      <c r="K56" s="9"/>
      <c r="L56" s="9"/>
      <c r="M56" s="9"/>
      <c r="N56" s="9">
        <f t="shared" si="2"/>
        <v>56.720959256409571</v>
      </c>
      <c r="O56" s="9">
        <v>55</v>
      </c>
    </row>
    <row r="57" spans="1:15" ht="41.4" x14ac:dyDescent="0.25">
      <c r="A57" s="8" t="s">
        <v>165</v>
      </c>
      <c r="B57" s="31" t="s">
        <v>127</v>
      </c>
      <c r="C57" s="32" t="s">
        <v>278</v>
      </c>
      <c r="D57" s="9">
        <v>60</v>
      </c>
      <c r="E57" s="9">
        <v>1</v>
      </c>
      <c r="F57" s="9">
        <f t="shared" si="5"/>
        <v>60</v>
      </c>
      <c r="G57" s="27">
        <f>F57/F10*100</f>
        <v>0.12844390212574658</v>
      </c>
      <c r="H57" s="9">
        <f>H9*G57%</f>
        <v>3133114.5334327142</v>
      </c>
      <c r="I57" s="9"/>
      <c r="J57" s="9"/>
      <c r="K57" s="9"/>
      <c r="L57" s="9"/>
      <c r="M57" s="9"/>
      <c r="N57" s="9">
        <f t="shared" si="2"/>
        <v>75.627945675212757</v>
      </c>
      <c r="O57" s="9">
        <v>75</v>
      </c>
    </row>
    <row r="58" spans="1:15" ht="41.4" x14ac:dyDescent="0.25">
      <c r="A58" s="8" t="s">
        <v>166</v>
      </c>
      <c r="B58" s="31" t="s">
        <v>128</v>
      </c>
      <c r="C58" s="32" t="s">
        <v>279</v>
      </c>
      <c r="D58" s="9">
        <v>45</v>
      </c>
      <c r="E58" s="9">
        <v>2</v>
      </c>
      <c r="F58" s="9">
        <f t="shared" si="5"/>
        <v>90</v>
      </c>
      <c r="G58" s="27">
        <f>F58/F10*100</f>
        <v>0.19266585318861987</v>
      </c>
      <c r="H58" s="9">
        <f>H9*G58%</f>
        <v>4699671.800149071</v>
      </c>
      <c r="I58" s="9"/>
      <c r="J58" s="9"/>
      <c r="K58" s="9"/>
      <c r="L58" s="9"/>
      <c r="M58" s="9"/>
      <c r="N58" s="9">
        <f t="shared" si="2"/>
        <v>56.720959256409564</v>
      </c>
      <c r="O58" s="9">
        <v>50</v>
      </c>
    </row>
    <row r="59" spans="1:15" ht="55.2" x14ac:dyDescent="0.25">
      <c r="A59" s="8" t="s">
        <v>167</v>
      </c>
      <c r="B59" s="31" t="s">
        <v>129</v>
      </c>
      <c r="C59" s="32" t="s">
        <v>280</v>
      </c>
      <c r="D59" s="9">
        <v>90</v>
      </c>
      <c r="E59" s="9">
        <v>12</v>
      </c>
      <c r="F59" s="9">
        <f t="shared" si="5"/>
        <v>1080</v>
      </c>
      <c r="G59" s="27">
        <f>F59/F10*100</f>
        <v>2.3119902382634385</v>
      </c>
      <c r="H59" s="9">
        <f>H9*G59%</f>
        <v>56396061.601788856</v>
      </c>
      <c r="I59" s="9"/>
      <c r="J59" s="9"/>
      <c r="K59" s="9"/>
      <c r="L59" s="9"/>
      <c r="M59" s="9"/>
      <c r="N59" s="9">
        <f t="shared" si="2"/>
        <v>113.44191851281914</v>
      </c>
      <c r="O59" s="9">
        <v>100</v>
      </c>
    </row>
    <row r="60" spans="1:15" s="5" customFormat="1" ht="34.799999999999997" x14ac:dyDescent="0.25">
      <c r="A60" s="12" t="s">
        <v>168</v>
      </c>
      <c r="B60" s="2" t="s">
        <v>153</v>
      </c>
      <c r="C60" s="32"/>
      <c r="D60" s="7">
        <f>SUM(D61:D63)</f>
        <v>150</v>
      </c>
      <c r="E60" s="7">
        <f t="shared" ref="E60:H60" si="8">SUM(E61:E63)</f>
        <v>25</v>
      </c>
      <c r="F60" s="7">
        <f t="shared" si="8"/>
        <v>1140</v>
      </c>
      <c r="G60" s="41">
        <f t="shared" si="8"/>
        <v>2.4404341403891854</v>
      </c>
      <c r="H60" s="41">
        <f t="shared" si="8"/>
        <v>59529176.135221571</v>
      </c>
      <c r="I60" s="41"/>
      <c r="J60" s="41"/>
      <c r="K60" s="41"/>
      <c r="L60" s="41"/>
      <c r="M60" s="7"/>
      <c r="N60" s="7"/>
      <c r="O60" s="7"/>
    </row>
    <row r="61" spans="1:15" ht="72" x14ac:dyDescent="0.25">
      <c r="A61" s="8" t="s">
        <v>169</v>
      </c>
      <c r="B61" s="31" t="s">
        <v>130</v>
      </c>
      <c r="C61" s="32" t="s">
        <v>281</v>
      </c>
      <c r="D61" s="9">
        <v>45</v>
      </c>
      <c r="E61" s="9">
        <v>12</v>
      </c>
      <c r="F61" s="9">
        <f t="shared" si="5"/>
        <v>540</v>
      </c>
      <c r="G61" s="27">
        <f>F61/F10*100</f>
        <v>1.1559951191317193</v>
      </c>
      <c r="H61" s="9">
        <f>H9*G61%</f>
        <v>28198030.800894428</v>
      </c>
      <c r="I61" s="9"/>
      <c r="J61" s="9"/>
      <c r="K61" s="9"/>
      <c r="L61" s="9"/>
      <c r="M61" s="9"/>
      <c r="N61" s="9">
        <f t="shared" si="2"/>
        <v>56.720959256409571</v>
      </c>
      <c r="O61" s="9">
        <v>55</v>
      </c>
    </row>
    <row r="62" spans="1:15" ht="81" customHeight="1" x14ac:dyDescent="0.25">
      <c r="A62" s="8" t="s">
        <v>170</v>
      </c>
      <c r="B62" s="31" t="s">
        <v>131</v>
      </c>
      <c r="C62" s="32" t="s">
        <v>282</v>
      </c>
      <c r="D62" s="9">
        <v>60</v>
      </c>
      <c r="E62" s="9">
        <v>1</v>
      </c>
      <c r="F62" s="9">
        <f t="shared" si="5"/>
        <v>60</v>
      </c>
      <c r="G62" s="27">
        <f>F62/F10*100</f>
        <v>0.12844390212574658</v>
      </c>
      <c r="H62" s="9">
        <f>H9*G62%</f>
        <v>3133114.5334327142</v>
      </c>
      <c r="I62" s="9"/>
      <c r="J62" s="9"/>
      <c r="K62" s="9"/>
      <c r="L62" s="9"/>
      <c r="M62" s="9"/>
      <c r="N62" s="9">
        <f t="shared" si="2"/>
        <v>75.627945675212757</v>
      </c>
      <c r="O62" s="9">
        <v>75</v>
      </c>
    </row>
    <row r="63" spans="1:15" ht="96.6" x14ac:dyDescent="0.25">
      <c r="A63" s="8" t="s">
        <v>171</v>
      </c>
      <c r="B63" s="31" t="s">
        <v>132</v>
      </c>
      <c r="C63" s="32" t="s">
        <v>283</v>
      </c>
      <c r="D63" s="9">
        <v>45</v>
      </c>
      <c r="E63" s="9">
        <v>12</v>
      </c>
      <c r="F63" s="9">
        <f t="shared" si="5"/>
        <v>540</v>
      </c>
      <c r="G63" s="27">
        <f>F63/F10*100</f>
        <v>1.1559951191317193</v>
      </c>
      <c r="H63" s="9">
        <f>H9*G63%</f>
        <v>28198030.800894428</v>
      </c>
      <c r="I63" s="9"/>
      <c r="J63" s="9"/>
      <c r="K63" s="9"/>
      <c r="L63" s="9"/>
      <c r="M63" s="9"/>
      <c r="N63" s="9">
        <f t="shared" si="2"/>
        <v>56.720959256409571</v>
      </c>
      <c r="O63" s="9">
        <v>50</v>
      </c>
    </row>
    <row r="64" spans="1:15" s="5" customFormat="1" ht="54.6" customHeight="1" x14ac:dyDescent="0.25">
      <c r="A64" s="12" t="s">
        <v>172</v>
      </c>
      <c r="B64" s="2" t="s">
        <v>154</v>
      </c>
      <c r="C64" s="32"/>
      <c r="D64" s="7">
        <f>SUM(D65:D70)</f>
        <v>480</v>
      </c>
      <c r="E64" s="7">
        <f t="shared" ref="E64:H64" si="9">SUM(E65:E70)</f>
        <v>21</v>
      </c>
      <c r="F64" s="7">
        <f t="shared" si="9"/>
        <v>1680</v>
      </c>
      <c r="G64" s="41">
        <f t="shared" si="9"/>
        <v>3.5964292595209049</v>
      </c>
      <c r="H64" s="7">
        <f t="shared" si="9"/>
        <v>87727206.936115995</v>
      </c>
      <c r="I64" s="7"/>
      <c r="J64" s="7"/>
      <c r="K64" s="7"/>
      <c r="L64" s="7"/>
      <c r="M64" s="7"/>
      <c r="N64" s="7"/>
      <c r="O64" s="7"/>
    </row>
    <row r="65" spans="1:15" ht="174.6" customHeight="1" x14ac:dyDescent="0.25">
      <c r="A65" s="8" t="s">
        <v>173</v>
      </c>
      <c r="B65" s="31" t="s">
        <v>133</v>
      </c>
      <c r="C65" s="32" t="s">
        <v>284</v>
      </c>
      <c r="D65" s="9">
        <v>90</v>
      </c>
      <c r="E65" s="9">
        <v>6</v>
      </c>
      <c r="F65" s="9">
        <f t="shared" ref="F65:F70" si="10">E65*D65</f>
        <v>540</v>
      </c>
      <c r="G65" s="27">
        <f>F65/F10*100</f>
        <v>1.1559951191317193</v>
      </c>
      <c r="H65" s="9">
        <f>H9*G65%</f>
        <v>28198030.800894428</v>
      </c>
      <c r="I65" s="9"/>
      <c r="J65" s="9"/>
      <c r="K65" s="9"/>
      <c r="L65" s="9"/>
      <c r="M65" s="9"/>
      <c r="N65" s="9">
        <f t="shared" si="2"/>
        <v>113.44191851281914</v>
      </c>
      <c r="O65" s="9">
        <v>100</v>
      </c>
    </row>
    <row r="66" spans="1:15" ht="178.5" customHeight="1" x14ac:dyDescent="0.25">
      <c r="A66" s="8" t="s">
        <v>174</v>
      </c>
      <c r="B66" s="11" t="s">
        <v>134</v>
      </c>
      <c r="C66" s="32" t="s">
        <v>285</v>
      </c>
      <c r="D66" s="9">
        <v>60</v>
      </c>
      <c r="E66" s="9">
        <v>6</v>
      </c>
      <c r="F66" s="9">
        <f t="shared" si="10"/>
        <v>360</v>
      </c>
      <c r="G66" s="27">
        <f>F66/F10*100</f>
        <v>0.77066341275447947</v>
      </c>
      <c r="H66" s="9">
        <f>H9*G66%</f>
        <v>18798687.200596284</v>
      </c>
      <c r="I66" s="9"/>
      <c r="J66" s="9"/>
      <c r="K66" s="9"/>
      <c r="L66" s="9"/>
      <c r="M66" s="9"/>
      <c r="N66" s="9">
        <f t="shared" si="2"/>
        <v>75.627945675212757</v>
      </c>
      <c r="O66" s="9">
        <v>75</v>
      </c>
    </row>
    <row r="67" spans="1:15" ht="193.2" x14ac:dyDescent="0.25">
      <c r="A67" s="8" t="s">
        <v>175</v>
      </c>
      <c r="B67" s="11" t="s">
        <v>135</v>
      </c>
      <c r="C67" s="32" t="s">
        <v>286</v>
      </c>
      <c r="D67" s="9">
        <v>90</v>
      </c>
      <c r="E67" s="9">
        <v>6</v>
      </c>
      <c r="F67" s="9">
        <f t="shared" si="10"/>
        <v>540</v>
      </c>
      <c r="G67" s="27">
        <f>F67/F10*100</f>
        <v>1.1559951191317193</v>
      </c>
      <c r="H67" s="9">
        <f>H9*G67%</f>
        <v>28198030.800894428</v>
      </c>
      <c r="I67" s="9"/>
      <c r="J67" s="9"/>
      <c r="K67" s="9"/>
      <c r="L67" s="9"/>
      <c r="M67" s="9"/>
      <c r="N67" s="9">
        <f t="shared" si="2"/>
        <v>113.44191851281914</v>
      </c>
      <c r="O67" s="9">
        <v>110</v>
      </c>
    </row>
    <row r="68" spans="1:15" ht="165.6" x14ac:dyDescent="0.25">
      <c r="A68" s="8" t="s">
        <v>176</v>
      </c>
      <c r="B68" s="31" t="s">
        <v>136</v>
      </c>
      <c r="C68" s="32" t="s">
        <v>287</v>
      </c>
      <c r="D68" s="9">
        <v>90</v>
      </c>
      <c r="E68" s="9">
        <v>1</v>
      </c>
      <c r="F68" s="9">
        <f t="shared" si="10"/>
        <v>90</v>
      </c>
      <c r="G68" s="27">
        <f>F68/F10*100</f>
        <v>0.19266585318861987</v>
      </c>
      <c r="H68" s="9">
        <f>H9*G68%</f>
        <v>4699671.800149071</v>
      </c>
      <c r="I68" s="9"/>
      <c r="J68" s="9"/>
      <c r="K68" s="9"/>
      <c r="L68" s="9"/>
      <c r="M68" s="9"/>
      <c r="N68" s="9">
        <f t="shared" si="2"/>
        <v>113.44191851281913</v>
      </c>
      <c r="O68" s="9">
        <v>110</v>
      </c>
    </row>
    <row r="69" spans="1:15" ht="111.6" customHeight="1" x14ac:dyDescent="0.25">
      <c r="A69" s="8" t="s">
        <v>177</v>
      </c>
      <c r="B69" s="31" t="s">
        <v>137</v>
      </c>
      <c r="C69" s="32" t="s">
        <v>381</v>
      </c>
      <c r="D69" s="9">
        <v>120</v>
      </c>
      <c r="E69" s="9">
        <v>1</v>
      </c>
      <c r="F69" s="9">
        <f t="shared" si="10"/>
        <v>120</v>
      </c>
      <c r="G69" s="27">
        <f>F69/F10*100</f>
        <v>0.25688780425149316</v>
      </c>
      <c r="H69" s="9">
        <f>H9*G69%</f>
        <v>6266229.0668654284</v>
      </c>
      <c r="I69" s="9"/>
      <c r="J69" s="9"/>
      <c r="K69" s="9"/>
      <c r="L69" s="9"/>
      <c r="M69" s="9"/>
      <c r="N69" s="9">
        <f t="shared" si="2"/>
        <v>151.25589135042551</v>
      </c>
      <c r="O69" s="9">
        <v>150</v>
      </c>
    </row>
    <row r="70" spans="1:15" ht="180" x14ac:dyDescent="0.25">
      <c r="A70" s="8" t="s">
        <v>178</v>
      </c>
      <c r="B70" s="31" t="s">
        <v>138</v>
      </c>
      <c r="C70" s="20" t="s">
        <v>288</v>
      </c>
      <c r="D70" s="9">
        <v>30</v>
      </c>
      <c r="E70" s="9">
        <v>1</v>
      </c>
      <c r="F70" s="9">
        <f t="shared" si="10"/>
        <v>30</v>
      </c>
      <c r="G70" s="27">
        <f>F70/F10*100</f>
        <v>6.4221951062873289E-2</v>
      </c>
      <c r="H70" s="9">
        <f>H9*G70%</f>
        <v>1566557.2667163571</v>
      </c>
      <c r="I70" s="9"/>
      <c r="J70" s="9"/>
      <c r="K70" s="9"/>
      <c r="L70" s="9"/>
      <c r="M70" s="9"/>
      <c r="N70" s="9">
        <f t="shared" si="2"/>
        <v>37.813972837606379</v>
      </c>
      <c r="O70" s="9">
        <v>38</v>
      </c>
    </row>
    <row r="71" spans="1:15" s="19" customFormat="1" ht="122.4" x14ac:dyDescent="0.35">
      <c r="A71" s="16" t="s">
        <v>179</v>
      </c>
      <c r="B71" s="17" t="s">
        <v>155</v>
      </c>
      <c r="C71" s="17"/>
      <c r="D71" s="18">
        <f>SUM(D72:D75)</f>
        <v>150</v>
      </c>
      <c r="E71" s="18">
        <f t="shared" ref="E71:H71" si="11">SUM(E72:E75)</f>
        <v>32</v>
      </c>
      <c r="F71" s="18">
        <f t="shared" si="11"/>
        <v>1170</v>
      </c>
      <c r="G71" s="44">
        <f t="shared" si="11"/>
        <v>2.5046560914520586</v>
      </c>
      <c r="H71" s="18">
        <f t="shared" si="11"/>
        <v>61095733.401937917</v>
      </c>
      <c r="I71" s="18"/>
      <c r="J71" s="18"/>
      <c r="K71" s="18"/>
      <c r="L71" s="18"/>
      <c r="M71" s="18"/>
      <c r="N71" s="18"/>
      <c r="O71" s="18"/>
    </row>
    <row r="72" spans="1:15" ht="82.8" x14ac:dyDescent="0.25">
      <c r="A72" s="8" t="s">
        <v>180</v>
      </c>
      <c r="B72" s="31" t="s">
        <v>139</v>
      </c>
      <c r="C72" s="32" t="s">
        <v>289</v>
      </c>
      <c r="D72" s="9">
        <v>45</v>
      </c>
      <c r="E72" s="9">
        <v>12</v>
      </c>
      <c r="F72" s="9">
        <f t="shared" ref="F72:F75" si="12">E72*D72</f>
        <v>540</v>
      </c>
      <c r="G72" s="27">
        <f>F72/F10*100</f>
        <v>1.1559951191317193</v>
      </c>
      <c r="H72" s="9">
        <f>H9*G72%</f>
        <v>28198030.800894428</v>
      </c>
      <c r="I72" s="9"/>
      <c r="J72" s="9"/>
      <c r="K72" s="9"/>
      <c r="L72" s="9"/>
      <c r="M72" s="9"/>
      <c r="N72" s="9">
        <f t="shared" si="2"/>
        <v>56.720959256409571</v>
      </c>
      <c r="O72" s="9">
        <v>50</v>
      </c>
    </row>
    <row r="73" spans="1:15" ht="120.75" customHeight="1" x14ac:dyDescent="0.25">
      <c r="A73" s="8" t="s">
        <v>181</v>
      </c>
      <c r="B73" s="31" t="s">
        <v>140</v>
      </c>
      <c r="C73" s="32" t="s">
        <v>290</v>
      </c>
      <c r="D73" s="9">
        <v>30</v>
      </c>
      <c r="E73" s="9">
        <v>6</v>
      </c>
      <c r="F73" s="9">
        <f t="shared" si="12"/>
        <v>180</v>
      </c>
      <c r="G73" s="27">
        <f>F73/F10*100</f>
        <v>0.38533170637723974</v>
      </c>
      <c r="H73" s="9">
        <f>H9*G73%</f>
        <v>9399343.6002981421</v>
      </c>
      <c r="I73" s="9"/>
      <c r="J73" s="9"/>
      <c r="K73" s="9"/>
      <c r="L73" s="9"/>
      <c r="M73" s="9"/>
      <c r="N73" s="9">
        <f t="shared" si="2"/>
        <v>37.813972837606379</v>
      </c>
      <c r="O73" s="9">
        <v>40</v>
      </c>
    </row>
    <row r="74" spans="1:15" ht="98.25" customHeight="1" x14ac:dyDescent="0.25">
      <c r="A74" s="8" t="s">
        <v>182</v>
      </c>
      <c r="B74" s="31" t="s">
        <v>141</v>
      </c>
      <c r="C74" s="32" t="s">
        <v>291</v>
      </c>
      <c r="D74" s="9">
        <v>30</v>
      </c>
      <c r="E74" s="9">
        <v>12</v>
      </c>
      <c r="F74" s="9">
        <f t="shared" si="12"/>
        <v>360</v>
      </c>
      <c r="G74" s="27">
        <f>F74/F10*100</f>
        <v>0.77066341275447947</v>
      </c>
      <c r="H74" s="9">
        <f>H9*G74%</f>
        <v>18798687.200596284</v>
      </c>
      <c r="I74" s="9"/>
      <c r="J74" s="9"/>
      <c r="K74" s="9"/>
      <c r="L74" s="9"/>
      <c r="M74" s="9"/>
      <c r="N74" s="9">
        <f t="shared" si="2"/>
        <v>37.813972837606379</v>
      </c>
      <c r="O74" s="9">
        <v>35</v>
      </c>
    </row>
    <row r="75" spans="1:15" ht="82.8" x14ac:dyDescent="0.25">
      <c r="A75" s="8" t="s">
        <v>183</v>
      </c>
      <c r="B75" s="31" t="s">
        <v>142</v>
      </c>
      <c r="C75" s="32" t="s">
        <v>292</v>
      </c>
      <c r="D75" s="9">
        <v>45</v>
      </c>
      <c r="E75" s="9">
        <v>2</v>
      </c>
      <c r="F75" s="9">
        <f t="shared" si="12"/>
        <v>90</v>
      </c>
      <c r="G75" s="27">
        <f>F75/F10*100</f>
        <v>0.19266585318861987</v>
      </c>
      <c r="H75" s="9">
        <f>H9*G75%</f>
        <v>4699671.800149071</v>
      </c>
      <c r="I75" s="9"/>
      <c r="J75" s="9"/>
      <c r="K75" s="9"/>
      <c r="L75" s="9"/>
      <c r="M75" s="9"/>
      <c r="N75" s="9">
        <f t="shared" si="2"/>
        <v>56.720959256409564</v>
      </c>
      <c r="O75" s="9">
        <v>55</v>
      </c>
    </row>
    <row r="76" spans="1:15" s="19" customFormat="1" ht="54" customHeight="1" x14ac:dyDescent="0.35">
      <c r="A76" s="16" t="s">
        <v>184</v>
      </c>
      <c r="B76" s="17" t="s">
        <v>156</v>
      </c>
      <c r="C76" s="17"/>
      <c r="D76" s="18">
        <f>SUM(D77:D82)</f>
        <v>285</v>
      </c>
      <c r="E76" s="18">
        <f t="shared" ref="E76:H76" si="13">SUM(E77:E82)</f>
        <v>6</v>
      </c>
      <c r="F76" s="18">
        <f t="shared" si="13"/>
        <v>285</v>
      </c>
      <c r="G76" s="18">
        <f t="shared" si="13"/>
        <v>0.61010853509729623</v>
      </c>
      <c r="H76" s="18">
        <f t="shared" si="13"/>
        <v>14882294.033805393</v>
      </c>
      <c r="I76" s="18"/>
      <c r="J76" s="18"/>
      <c r="K76" s="18"/>
      <c r="L76" s="18"/>
      <c r="M76" s="18"/>
      <c r="N76" s="18"/>
      <c r="O76" s="18"/>
    </row>
    <row r="77" spans="1:15" ht="138" x14ac:dyDescent="0.25">
      <c r="A77" s="8" t="s">
        <v>185</v>
      </c>
      <c r="B77" s="31" t="s">
        <v>143</v>
      </c>
      <c r="C77" s="32" t="s">
        <v>293</v>
      </c>
      <c r="D77" s="9">
        <v>45</v>
      </c>
      <c r="E77" s="9">
        <v>1</v>
      </c>
      <c r="F77" s="9">
        <f t="shared" ref="F77:F82" si="14">E77*D77</f>
        <v>45</v>
      </c>
      <c r="G77" s="27">
        <f>F77/F10*100</f>
        <v>9.6332926594309934E-2</v>
      </c>
      <c r="H77" s="9">
        <f>H9*G77%</f>
        <v>2349835.9000745355</v>
      </c>
      <c r="I77" s="9"/>
      <c r="J77" s="9"/>
      <c r="K77" s="9"/>
      <c r="L77" s="9"/>
      <c r="M77" s="9"/>
      <c r="N77" s="9">
        <f>H77/39283/E77</f>
        <v>59.818137618678193</v>
      </c>
      <c r="O77" s="9">
        <v>60</v>
      </c>
    </row>
    <row r="78" spans="1:15" ht="156" customHeight="1" x14ac:dyDescent="0.25">
      <c r="A78" s="8" t="s">
        <v>186</v>
      </c>
      <c r="B78" s="31" t="s">
        <v>144</v>
      </c>
      <c r="C78" s="32" t="s">
        <v>294</v>
      </c>
      <c r="D78" s="9">
        <v>45</v>
      </c>
      <c r="E78" s="9">
        <v>1</v>
      </c>
      <c r="F78" s="9">
        <f t="shared" si="14"/>
        <v>45</v>
      </c>
      <c r="G78" s="27">
        <f>F78/F10*100</f>
        <v>9.6332926594309934E-2</v>
      </c>
      <c r="H78" s="9">
        <f>H9*G78%</f>
        <v>2349835.9000745355</v>
      </c>
      <c r="I78" s="9"/>
      <c r="J78" s="9"/>
      <c r="K78" s="9"/>
      <c r="L78" s="9"/>
      <c r="M78" s="9"/>
      <c r="N78" s="9">
        <f t="shared" ref="N78:N82" si="15">H78/39283/E78</f>
        <v>59.818137618678193</v>
      </c>
      <c r="O78" s="9">
        <v>60</v>
      </c>
    </row>
    <row r="79" spans="1:15" ht="137.25" customHeight="1" x14ac:dyDescent="0.25">
      <c r="A79" s="8" t="s">
        <v>187</v>
      </c>
      <c r="B79" s="31" t="s">
        <v>145</v>
      </c>
      <c r="C79" s="32" t="s">
        <v>295</v>
      </c>
      <c r="D79" s="9">
        <v>90</v>
      </c>
      <c r="E79" s="9">
        <v>1</v>
      </c>
      <c r="F79" s="9">
        <f t="shared" si="14"/>
        <v>90</v>
      </c>
      <c r="G79" s="27">
        <f>F79/F10*100</f>
        <v>0.19266585318861987</v>
      </c>
      <c r="H79" s="9">
        <f>H9*G79%</f>
        <v>4699671.800149071</v>
      </c>
      <c r="I79" s="9"/>
      <c r="J79" s="9"/>
      <c r="K79" s="9"/>
      <c r="L79" s="9"/>
      <c r="M79" s="9"/>
      <c r="N79" s="9">
        <f t="shared" si="15"/>
        <v>119.63627523735639</v>
      </c>
      <c r="O79" s="9">
        <v>100</v>
      </c>
    </row>
    <row r="80" spans="1:15" ht="179.4" x14ac:dyDescent="0.25">
      <c r="A80" s="8" t="s">
        <v>188</v>
      </c>
      <c r="B80" s="31" t="s">
        <v>146</v>
      </c>
      <c r="C80" s="32" t="s">
        <v>296</v>
      </c>
      <c r="D80" s="9">
        <v>60</v>
      </c>
      <c r="E80" s="9">
        <v>1</v>
      </c>
      <c r="F80" s="9">
        <f t="shared" si="14"/>
        <v>60</v>
      </c>
      <c r="G80" s="27">
        <f>F80/F10*100</f>
        <v>0.12844390212574658</v>
      </c>
      <c r="H80" s="9">
        <f>H9*G80%</f>
        <v>3133114.5334327142</v>
      </c>
      <c r="I80" s="9"/>
      <c r="J80" s="9"/>
      <c r="K80" s="9"/>
      <c r="L80" s="9"/>
      <c r="M80" s="9"/>
      <c r="N80" s="9">
        <f t="shared" si="15"/>
        <v>79.757516824904258</v>
      </c>
      <c r="O80" s="9">
        <v>70</v>
      </c>
    </row>
    <row r="81" spans="1:15" ht="54" x14ac:dyDescent="0.25">
      <c r="A81" s="8" t="s">
        <v>189</v>
      </c>
      <c r="B81" s="31" t="s">
        <v>147</v>
      </c>
      <c r="C81" s="32" t="s">
        <v>297</v>
      </c>
      <c r="D81" s="9">
        <v>30</v>
      </c>
      <c r="E81" s="9">
        <v>1</v>
      </c>
      <c r="F81" s="9">
        <f t="shared" si="14"/>
        <v>30</v>
      </c>
      <c r="G81" s="27">
        <f>F81/F10*100</f>
        <v>6.4221951062873289E-2</v>
      </c>
      <c r="H81" s="9">
        <f>H9*G81%</f>
        <v>1566557.2667163571</v>
      </c>
      <c r="I81" s="9"/>
      <c r="J81" s="9"/>
      <c r="K81" s="9"/>
      <c r="L81" s="9"/>
      <c r="M81" s="9"/>
      <c r="N81" s="9">
        <f t="shared" si="15"/>
        <v>39.878758412452129</v>
      </c>
      <c r="O81" s="9">
        <v>35</v>
      </c>
    </row>
    <row r="82" spans="1:15" ht="27.6" x14ac:dyDescent="0.25">
      <c r="A82" s="8" t="s">
        <v>190</v>
      </c>
      <c r="B82" s="31" t="s">
        <v>148</v>
      </c>
      <c r="C82" s="32" t="s">
        <v>298</v>
      </c>
      <c r="D82" s="9">
        <v>15</v>
      </c>
      <c r="E82" s="9">
        <v>1</v>
      </c>
      <c r="F82" s="9">
        <f t="shared" si="14"/>
        <v>15</v>
      </c>
      <c r="G82" s="27">
        <f>F82/F10*100</f>
        <v>3.2110975531436645E-2</v>
      </c>
      <c r="H82" s="9">
        <f>H9*G82%</f>
        <v>783278.63335817854</v>
      </c>
      <c r="I82" s="9"/>
      <c r="J82" s="9"/>
      <c r="K82" s="9"/>
      <c r="L82" s="9"/>
      <c r="M82" s="9"/>
      <c r="N82" s="9">
        <f t="shared" si="15"/>
        <v>19.939379206226064</v>
      </c>
      <c r="O82" s="9">
        <v>20</v>
      </c>
    </row>
    <row r="83" spans="1:15" x14ac:dyDescent="0.25">
      <c r="A83" s="8"/>
      <c r="B83" s="31"/>
      <c r="C83" s="32"/>
      <c r="D83" s="9"/>
      <c r="E83" s="9"/>
      <c r="F83" s="9"/>
      <c r="G83" s="9"/>
      <c r="H83" s="9"/>
      <c r="I83" s="9"/>
      <c r="J83" s="9"/>
      <c r="K83" s="9"/>
      <c r="L83" s="9"/>
      <c r="M83" s="9"/>
      <c r="N83" s="9"/>
      <c r="O83" s="9"/>
    </row>
    <row r="84" spans="1:15" s="19" customFormat="1" ht="30" customHeight="1" x14ac:dyDescent="0.35">
      <c r="A84" s="16"/>
      <c r="B84" s="17" t="s">
        <v>76</v>
      </c>
      <c r="C84" s="17"/>
      <c r="D84" s="18">
        <f>D88+D107+D124+D129+D141+D145+D152+D157</f>
        <v>0</v>
      </c>
      <c r="E84" s="18"/>
      <c r="F84" s="18"/>
      <c r="G84" s="18"/>
      <c r="H84" s="18">
        <f t="shared" ref="H84:I84" si="16">H88+H107+H124+H129+H141+H145+H152+H157</f>
        <v>882291842.00000012</v>
      </c>
      <c r="I84" s="18">
        <f t="shared" si="16"/>
        <v>105462</v>
      </c>
      <c r="J84" s="18">
        <f>J88+J107+J124+J129+J141+J145+J152+J157</f>
        <v>4120.24</v>
      </c>
      <c r="K84" s="18">
        <f>K88+K107+K124+K129+K141+K145+K152+K157</f>
        <v>7008528.2400000002</v>
      </c>
      <c r="L84" s="43">
        <f>L88+L107+L124+L129+L141+L145+L152+L157</f>
        <v>99.999999999999986</v>
      </c>
      <c r="M84" s="18"/>
      <c r="N84" s="18"/>
      <c r="O84" s="18"/>
    </row>
    <row r="85" spans="1:15" hidden="1" x14ac:dyDescent="0.25">
      <c r="A85" s="8"/>
      <c r="B85" s="2" t="s">
        <v>77</v>
      </c>
      <c r="C85" s="32"/>
      <c r="D85" s="9"/>
      <c r="E85" s="9"/>
      <c r="F85" s="9"/>
      <c r="G85" s="9">
        <f>H85+H86+H87+8208730</f>
        <v>882291842</v>
      </c>
      <c r="H85" s="9">
        <v>429905642</v>
      </c>
      <c r="I85" s="9"/>
      <c r="J85" s="9"/>
      <c r="K85" s="9"/>
      <c r="L85" s="9"/>
      <c r="M85" s="9"/>
      <c r="N85" s="9"/>
      <c r="O85" s="9"/>
    </row>
    <row r="86" spans="1:15" hidden="1" x14ac:dyDescent="0.25">
      <c r="A86" s="8"/>
      <c r="B86" s="2" t="s">
        <v>78</v>
      </c>
      <c r="C86" s="32"/>
      <c r="D86" s="9"/>
      <c r="E86" s="9"/>
      <c r="F86" s="9"/>
      <c r="G86" s="9"/>
      <c r="H86" s="9">
        <v>53276582</v>
      </c>
      <c r="I86" s="9"/>
      <c r="J86" s="9"/>
      <c r="K86" s="9"/>
      <c r="L86" s="9"/>
      <c r="M86" s="9"/>
      <c r="N86" s="9"/>
      <c r="O86" s="9"/>
    </row>
    <row r="87" spans="1:15" hidden="1" x14ac:dyDescent="0.25">
      <c r="A87" s="8"/>
      <c r="B87" s="2" t="s">
        <v>79</v>
      </c>
      <c r="C87" s="32"/>
      <c r="D87" s="9"/>
      <c r="E87" s="9"/>
      <c r="F87" s="9"/>
      <c r="G87" s="9"/>
      <c r="H87" s="9">
        <f>31031603+20343075+56360592+10404807+15045369+17259114+9326201+18863713+5944184+206322230</f>
        <v>390900888</v>
      </c>
      <c r="I87" s="9"/>
      <c r="J87" s="9"/>
      <c r="K87" s="9"/>
      <c r="L87" s="9"/>
      <c r="M87" s="9"/>
      <c r="N87" s="9"/>
      <c r="O87" s="9"/>
    </row>
    <row r="88" spans="1:15" s="5" customFormat="1" ht="77.25" customHeight="1" x14ac:dyDescent="0.25">
      <c r="A88" s="2">
        <v>1</v>
      </c>
      <c r="B88" s="2" t="s">
        <v>80</v>
      </c>
      <c r="C88" s="3"/>
      <c r="D88" s="7"/>
      <c r="E88" s="7"/>
      <c r="F88" s="7"/>
      <c r="G88" s="7"/>
      <c r="H88" s="41">
        <f>SUM(H89:H106)</f>
        <v>460189038.27206677</v>
      </c>
      <c r="I88" s="7">
        <f>SUM(I89:I106)</f>
        <v>30618</v>
      </c>
      <c r="J88" s="7">
        <f>SUM(J89:J106)</f>
        <v>2149.0500000000002</v>
      </c>
      <c r="K88" s="7">
        <f t="shared" ref="K88:L88" si="17">SUM(K89:K106)</f>
        <v>3655534.05</v>
      </c>
      <c r="L88" s="41">
        <f t="shared" si="17"/>
        <v>52.158369415373841</v>
      </c>
      <c r="M88" s="7"/>
      <c r="N88" s="7"/>
      <c r="O88" s="9"/>
    </row>
    <row r="89" spans="1:15" ht="96.6" x14ac:dyDescent="0.25">
      <c r="A89" s="8" t="s">
        <v>9</v>
      </c>
      <c r="B89" s="31" t="s">
        <v>81</v>
      </c>
      <c r="C89" s="20" t="s">
        <v>392</v>
      </c>
      <c r="D89" s="9"/>
      <c r="E89" s="9"/>
      <c r="F89" s="9"/>
      <c r="G89" s="9"/>
      <c r="H89" s="9">
        <f>G85*L89%</f>
        <v>60600496.885132901</v>
      </c>
      <c r="I89" s="9">
        <v>1701</v>
      </c>
      <c r="J89" s="9">
        <v>283</v>
      </c>
      <c r="K89" s="9">
        <f>J89*I89</f>
        <v>481383</v>
      </c>
      <c r="L89" s="27">
        <f>K89/K84*100</f>
        <v>6.8685319301788246</v>
      </c>
      <c r="M89" s="9">
        <f>H89/I89</f>
        <v>35626.394406309759</v>
      </c>
      <c r="N89" s="9"/>
      <c r="O89" s="9">
        <v>250</v>
      </c>
    </row>
    <row r="90" spans="1:15" ht="96.6" x14ac:dyDescent="0.25">
      <c r="A90" s="8" t="s">
        <v>11</v>
      </c>
      <c r="B90" s="31" t="s">
        <v>82</v>
      </c>
      <c r="C90" s="20" t="s">
        <v>393</v>
      </c>
      <c r="D90" s="9"/>
      <c r="E90" s="9"/>
      <c r="F90" s="9"/>
      <c r="G90" s="9"/>
      <c r="H90" s="9">
        <f>G85*L90%</f>
        <v>52463327.692076184</v>
      </c>
      <c r="I90" s="9">
        <v>1701</v>
      </c>
      <c r="J90" s="9">
        <v>245</v>
      </c>
      <c r="K90" s="9">
        <f t="shared" ref="K90:K106" si="18">J90*I90</f>
        <v>416745</v>
      </c>
      <c r="L90" s="27">
        <f>K90/K84*100</f>
        <v>5.946255557928664</v>
      </c>
      <c r="M90" s="9">
        <f>H90/I90</f>
        <v>30842.638266946611</v>
      </c>
      <c r="N90" s="9"/>
      <c r="O90" s="9">
        <v>120</v>
      </c>
    </row>
    <row r="91" spans="1:15" ht="69" x14ac:dyDescent="0.25">
      <c r="A91" s="8" t="s">
        <v>13</v>
      </c>
      <c r="B91" s="31" t="s">
        <v>83</v>
      </c>
      <c r="C91" s="32" t="s">
        <v>382</v>
      </c>
      <c r="D91" s="9"/>
      <c r="E91" s="9"/>
      <c r="F91" s="9"/>
      <c r="G91" s="9"/>
      <c r="H91" s="9">
        <f>G85*L91%</f>
        <v>60600496.885132901</v>
      </c>
      <c r="I91" s="9">
        <v>1701</v>
      </c>
      <c r="J91" s="9">
        <v>283</v>
      </c>
      <c r="K91" s="9">
        <f t="shared" si="18"/>
        <v>481383</v>
      </c>
      <c r="L91" s="27">
        <f>K91/K84*100</f>
        <v>6.8685319301788246</v>
      </c>
      <c r="M91" s="9">
        <f t="shared" ref="M91:M97" si="19">H91/I91</f>
        <v>35626.394406309759</v>
      </c>
      <c r="N91" s="9"/>
      <c r="O91" s="9">
        <v>200</v>
      </c>
    </row>
    <row r="92" spans="1:15" ht="54" x14ac:dyDescent="0.25">
      <c r="A92" s="8" t="s">
        <v>15</v>
      </c>
      <c r="B92" s="31" t="s">
        <v>84</v>
      </c>
      <c r="C92" s="32" t="s">
        <v>383</v>
      </c>
      <c r="D92" s="9"/>
      <c r="E92" s="9"/>
      <c r="F92" s="9"/>
      <c r="G92" s="9"/>
      <c r="H92" s="9">
        <f>G85*L92%</f>
        <v>52035055.629283734</v>
      </c>
      <c r="I92" s="9">
        <v>1701</v>
      </c>
      <c r="J92" s="9">
        <v>243</v>
      </c>
      <c r="K92" s="9">
        <f t="shared" si="18"/>
        <v>413343</v>
      </c>
      <c r="L92" s="27">
        <f>K92/K84*100</f>
        <v>5.8977146962312874</v>
      </c>
      <c r="M92" s="9">
        <f t="shared" si="19"/>
        <v>30590.861628032766</v>
      </c>
      <c r="N92" s="9"/>
      <c r="O92" s="9">
        <v>100</v>
      </c>
    </row>
    <row r="93" spans="1:15" ht="55.2" x14ac:dyDescent="0.25">
      <c r="A93" s="8" t="s">
        <v>17</v>
      </c>
      <c r="B93" s="31" t="s">
        <v>85</v>
      </c>
      <c r="C93" s="20" t="s">
        <v>384</v>
      </c>
      <c r="D93" s="9"/>
      <c r="E93" s="9"/>
      <c r="F93" s="9"/>
      <c r="G93" s="9"/>
      <c r="H93" s="9">
        <f>G85*L93%</f>
        <v>22270147.265207849</v>
      </c>
      <c r="I93" s="9">
        <v>1701</v>
      </c>
      <c r="J93" s="9">
        <v>104</v>
      </c>
      <c r="K93" s="9">
        <f t="shared" si="18"/>
        <v>176904</v>
      </c>
      <c r="L93" s="27">
        <f>K93/K84*100</f>
        <v>2.5241248082635961</v>
      </c>
      <c r="M93" s="9">
        <f t="shared" si="19"/>
        <v>13092.385223520194</v>
      </c>
      <c r="N93" s="9"/>
      <c r="O93" s="9">
        <v>60</v>
      </c>
    </row>
    <row r="94" spans="1:15" ht="55.2" x14ac:dyDescent="0.25">
      <c r="A94" s="8" t="s">
        <v>19</v>
      </c>
      <c r="B94" s="31" t="s">
        <v>86</v>
      </c>
      <c r="C94" s="32" t="s">
        <v>299</v>
      </c>
      <c r="D94" s="9"/>
      <c r="E94" s="9"/>
      <c r="F94" s="9"/>
      <c r="G94" s="9"/>
      <c r="H94" s="9">
        <f>G85*L94%</f>
        <v>2569632.3767547519</v>
      </c>
      <c r="I94" s="9">
        <v>1701</v>
      </c>
      <c r="J94" s="9">
        <v>12</v>
      </c>
      <c r="K94" s="9">
        <f t="shared" si="18"/>
        <v>20412</v>
      </c>
      <c r="L94" s="27">
        <f>K94/K84*100</f>
        <v>0.2912451701842611</v>
      </c>
      <c r="M94" s="9">
        <f t="shared" si="19"/>
        <v>1510.6598334830992</v>
      </c>
      <c r="N94" s="9"/>
      <c r="O94" s="9">
        <v>20</v>
      </c>
    </row>
    <row r="95" spans="1:15" ht="81" customHeight="1" x14ac:dyDescent="0.25">
      <c r="A95" s="8" t="s">
        <v>21</v>
      </c>
      <c r="B95" s="31" t="s">
        <v>87</v>
      </c>
      <c r="C95" s="20" t="s">
        <v>385</v>
      </c>
      <c r="D95" s="9"/>
      <c r="E95" s="9"/>
      <c r="F95" s="9"/>
      <c r="G95" s="9"/>
      <c r="H95" s="9">
        <f>G85*L95%</f>
        <v>60600496.885132901</v>
      </c>
      <c r="I95" s="9">
        <v>1701</v>
      </c>
      <c r="J95" s="9">
        <v>283</v>
      </c>
      <c r="K95" s="9">
        <f t="shared" si="18"/>
        <v>481383</v>
      </c>
      <c r="L95" s="27">
        <f>K95/K84*100</f>
        <v>6.8685319301788246</v>
      </c>
      <c r="M95" s="9">
        <f t="shared" si="19"/>
        <v>35626.394406309759</v>
      </c>
      <c r="N95" s="9"/>
      <c r="O95" s="9">
        <v>90</v>
      </c>
    </row>
    <row r="96" spans="1:15" ht="41.4" x14ac:dyDescent="0.25">
      <c r="A96" s="8" t="s">
        <v>23</v>
      </c>
      <c r="B96" s="31" t="s">
        <v>88</v>
      </c>
      <c r="C96" s="32" t="s">
        <v>386</v>
      </c>
      <c r="D96" s="9"/>
      <c r="E96" s="9"/>
      <c r="F96" s="9"/>
      <c r="G96" s="9"/>
      <c r="H96" s="9">
        <f>G85*L96%</f>
        <v>2569632.3767547519</v>
      </c>
      <c r="I96" s="9">
        <v>1701</v>
      </c>
      <c r="J96" s="9">
        <v>12</v>
      </c>
      <c r="K96" s="9">
        <f t="shared" si="18"/>
        <v>20412</v>
      </c>
      <c r="L96" s="27">
        <f>K96/K84*100</f>
        <v>0.2912451701842611</v>
      </c>
      <c r="M96" s="9">
        <f t="shared" si="19"/>
        <v>1510.6598334830992</v>
      </c>
      <c r="N96" s="9"/>
      <c r="O96" s="9">
        <v>30</v>
      </c>
    </row>
    <row r="97" spans="1:15" ht="124.2" x14ac:dyDescent="0.25">
      <c r="A97" s="8" t="s">
        <v>25</v>
      </c>
      <c r="B97" s="31" t="s">
        <v>89</v>
      </c>
      <c r="C97" s="32" t="s">
        <v>391</v>
      </c>
      <c r="D97" s="9"/>
      <c r="E97" s="9"/>
      <c r="F97" s="9"/>
      <c r="G97" s="9"/>
      <c r="H97" s="9">
        <f>G85*L97%</f>
        <v>59958088.790944211</v>
      </c>
      <c r="I97" s="9">
        <v>1701</v>
      </c>
      <c r="J97" s="9">
        <v>280</v>
      </c>
      <c r="K97" s="9">
        <f t="shared" si="18"/>
        <v>476280</v>
      </c>
      <c r="L97" s="27">
        <f>K97/K84*100</f>
        <v>6.7957206376327584</v>
      </c>
      <c r="M97" s="9">
        <f t="shared" si="19"/>
        <v>35248.729447938982</v>
      </c>
      <c r="N97" s="9"/>
      <c r="O97" s="9">
        <v>20</v>
      </c>
    </row>
    <row r="98" spans="1:15" ht="69" x14ac:dyDescent="0.25">
      <c r="A98" s="8" t="s">
        <v>27</v>
      </c>
      <c r="B98" s="31" t="s">
        <v>90</v>
      </c>
      <c r="C98" s="32" t="s">
        <v>387</v>
      </c>
      <c r="D98" s="9"/>
      <c r="E98" s="9"/>
      <c r="F98" s="9"/>
      <c r="G98" s="9"/>
      <c r="H98" s="9">
        <f>G85*L98%</f>
        <v>11135073.632603925</v>
      </c>
      <c r="I98" s="9">
        <v>1701</v>
      </c>
      <c r="J98" s="9">
        <v>52</v>
      </c>
      <c r="K98" s="9">
        <f t="shared" si="18"/>
        <v>88452</v>
      </c>
      <c r="L98" s="27">
        <f>K98/K84*100</f>
        <v>1.262062404131798</v>
      </c>
      <c r="M98" s="9">
        <f t="shared" ref="M98:M106" si="20">H98/I98</f>
        <v>6546.192611760097</v>
      </c>
      <c r="N98" s="9"/>
      <c r="O98" s="9">
        <v>30</v>
      </c>
    </row>
    <row r="99" spans="1:15" ht="55.2" x14ac:dyDescent="0.25">
      <c r="A99" s="8" t="s">
        <v>29</v>
      </c>
      <c r="B99" s="31" t="s">
        <v>91</v>
      </c>
      <c r="C99" s="32" t="s">
        <v>300</v>
      </c>
      <c r="D99" s="9"/>
      <c r="E99" s="9"/>
      <c r="F99" s="9"/>
      <c r="G99" s="9"/>
      <c r="H99" s="9">
        <f>G85*L99%</f>
        <v>2141.3603139622933</v>
      </c>
      <c r="I99" s="9">
        <v>1701</v>
      </c>
      <c r="J99" s="27">
        <v>0.01</v>
      </c>
      <c r="K99" s="9">
        <f t="shared" si="18"/>
        <v>17.010000000000002</v>
      </c>
      <c r="L99" s="27">
        <f>K99/K84*100</f>
        <v>2.4270430848688426E-4</v>
      </c>
      <c r="M99" s="9">
        <f t="shared" si="20"/>
        <v>1.2588831945692494</v>
      </c>
      <c r="N99" s="9"/>
      <c r="O99" s="9"/>
    </row>
    <row r="100" spans="1:15" ht="394.2" customHeight="1" x14ac:dyDescent="0.25">
      <c r="A100" s="8" t="s">
        <v>32</v>
      </c>
      <c r="B100" s="31" t="s">
        <v>33</v>
      </c>
      <c r="C100" s="32" t="s">
        <v>301</v>
      </c>
      <c r="D100" s="9"/>
      <c r="E100" s="9"/>
      <c r="F100" s="9"/>
      <c r="G100" s="9"/>
      <c r="H100" s="9">
        <f>G85*L100%</f>
        <v>19914650.919849329</v>
      </c>
      <c r="I100" s="9">
        <v>1701</v>
      </c>
      <c r="J100" s="9">
        <v>93</v>
      </c>
      <c r="K100" s="9">
        <f t="shared" si="18"/>
        <v>158193</v>
      </c>
      <c r="L100" s="27">
        <f>K100/K84*100</f>
        <v>2.2571500689280235</v>
      </c>
      <c r="M100" s="9">
        <f t="shared" si="20"/>
        <v>11707.61370949402</v>
      </c>
      <c r="N100" s="9"/>
      <c r="O100" s="9">
        <v>35</v>
      </c>
    </row>
    <row r="101" spans="1:15" ht="27.6" x14ac:dyDescent="0.25">
      <c r="A101" s="8" t="s">
        <v>34</v>
      </c>
      <c r="B101" s="31" t="s">
        <v>35</v>
      </c>
      <c r="C101" s="32" t="s">
        <v>302</v>
      </c>
      <c r="D101" s="9"/>
      <c r="E101" s="9"/>
      <c r="F101" s="9"/>
      <c r="G101" s="9"/>
      <c r="H101" s="9">
        <f>G85*L101%</f>
        <v>8565.4412558491731</v>
      </c>
      <c r="I101" s="9">
        <v>1701</v>
      </c>
      <c r="J101" s="27">
        <v>0.04</v>
      </c>
      <c r="K101" s="9">
        <f t="shared" si="18"/>
        <v>68.040000000000006</v>
      </c>
      <c r="L101" s="27">
        <f>K101/K84*100</f>
        <v>9.7081723394753703E-4</v>
      </c>
      <c r="M101" s="9">
        <f t="shared" si="20"/>
        <v>5.0355327782769974</v>
      </c>
      <c r="N101" s="27"/>
      <c r="O101" s="9">
        <v>220</v>
      </c>
    </row>
    <row r="102" spans="1:15" ht="55.2" x14ac:dyDescent="0.25">
      <c r="A102" s="8" t="s">
        <v>36</v>
      </c>
      <c r="B102" s="31" t="s">
        <v>37</v>
      </c>
      <c r="C102" s="32" t="s">
        <v>303</v>
      </c>
      <c r="D102" s="9"/>
      <c r="E102" s="9"/>
      <c r="F102" s="9"/>
      <c r="G102" s="9"/>
      <c r="H102" s="9">
        <f>G85*L102%</f>
        <v>11135073.632603925</v>
      </c>
      <c r="I102" s="9">
        <v>1701</v>
      </c>
      <c r="J102" s="9">
        <v>52</v>
      </c>
      <c r="K102" s="9">
        <f t="shared" si="18"/>
        <v>88452</v>
      </c>
      <c r="L102" s="27">
        <f>K102/K84*100</f>
        <v>1.262062404131798</v>
      </c>
      <c r="M102" s="9">
        <f t="shared" si="20"/>
        <v>6546.192611760097</v>
      </c>
      <c r="N102" s="9"/>
      <c r="O102" s="9">
        <v>30</v>
      </c>
    </row>
    <row r="103" spans="1:15" ht="41.4" x14ac:dyDescent="0.25">
      <c r="A103" s="8" t="s">
        <v>38</v>
      </c>
      <c r="B103" s="31" t="s">
        <v>14</v>
      </c>
      <c r="C103" s="32" t="s">
        <v>304</v>
      </c>
      <c r="D103" s="9"/>
      <c r="E103" s="9"/>
      <c r="F103" s="9"/>
      <c r="G103" s="9"/>
      <c r="H103" s="9">
        <f>G85*L103%</f>
        <v>38544485.651321284</v>
      </c>
      <c r="I103" s="9">
        <v>1701</v>
      </c>
      <c r="J103" s="9">
        <v>180</v>
      </c>
      <c r="K103" s="9">
        <f t="shared" si="18"/>
        <v>306180</v>
      </c>
      <c r="L103" s="27">
        <f>K103/K84*100</f>
        <v>4.3686775527639163</v>
      </c>
      <c r="M103" s="9">
        <f t="shared" si="20"/>
        <v>22659.897502246495</v>
      </c>
      <c r="N103" s="9"/>
      <c r="O103" s="9">
        <v>30</v>
      </c>
    </row>
    <row r="104" spans="1:15" ht="41.4" x14ac:dyDescent="0.25">
      <c r="A104" s="8" t="s">
        <v>41</v>
      </c>
      <c r="B104" s="31" t="s">
        <v>39</v>
      </c>
      <c r="C104" s="32" t="s">
        <v>388</v>
      </c>
      <c r="D104" s="9"/>
      <c r="E104" s="9"/>
      <c r="F104" s="9"/>
      <c r="G104" s="9"/>
      <c r="H104" s="9">
        <f>G85*L104%</f>
        <v>2569632.3767547519</v>
      </c>
      <c r="I104" s="9">
        <v>1701</v>
      </c>
      <c r="J104" s="9">
        <v>12</v>
      </c>
      <c r="K104" s="9">
        <f t="shared" si="18"/>
        <v>20412</v>
      </c>
      <c r="L104" s="27">
        <f>K104/K84*100</f>
        <v>0.2912451701842611</v>
      </c>
      <c r="M104" s="9">
        <f t="shared" si="20"/>
        <v>1510.6598334830992</v>
      </c>
      <c r="N104" s="9"/>
      <c r="O104" s="9">
        <v>140</v>
      </c>
    </row>
    <row r="105" spans="1:15" ht="82.8" x14ac:dyDescent="0.25">
      <c r="A105" s="8" t="s">
        <v>399</v>
      </c>
      <c r="B105" s="31" t="s">
        <v>42</v>
      </c>
      <c r="C105" s="32" t="s">
        <v>389</v>
      </c>
      <c r="D105" s="9"/>
      <c r="E105" s="9"/>
      <c r="F105" s="9"/>
      <c r="G105" s="9"/>
      <c r="H105" s="9">
        <f>G85*L105%</f>
        <v>2569632.3767547519</v>
      </c>
      <c r="I105" s="9">
        <v>1701</v>
      </c>
      <c r="J105" s="9">
        <v>12</v>
      </c>
      <c r="K105" s="9">
        <f t="shared" si="18"/>
        <v>20412</v>
      </c>
      <c r="L105" s="27">
        <f>K105/K84*100</f>
        <v>0.2912451701842611</v>
      </c>
      <c r="M105" s="9">
        <f t="shared" si="20"/>
        <v>1510.6598334830992</v>
      </c>
      <c r="N105" s="9"/>
      <c r="O105" s="9">
        <v>15</v>
      </c>
    </row>
    <row r="106" spans="1:15" ht="85.5" customHeight="1" x14ac:dyDescent="0.25">
      <c r="A106" s="8" t="s">
        <v>400</v>
      </c>
      <c r="B106" s="31" t="s">
        <v>93</v>
      </c>
      <c r="C106" s="32" t="s">
        <v>390</v>
      </c>
      <c r="D106" s="9"/>
      <c r="E106" s="9"/>
      <c r="F106" s="9"/>
      <c r="G106" s="9"/>
      <c r="H106" s="9">
        <f>G85*L106%</f>
        <v>642408.09418868797</v>
      </c>
      <c r="I106" s="9">
        <v>1701</v>
      </c>
      <c r="J106" s="9">
        <v>3</v>
      </c>
      <c r="K106" s="9">
        <f t="shared" si="18"/>
        <v>5103</v>
      </c>
      <c r="L106" s="27">
        <f>K106/K84*100</f>
        <v>7.2811292546065276E-2</v>
      </c>
      <c r="M106" s="9">
        <f t="shared" si="20"/>
        <v>377.6649583707748</v>
      </c>
      <c r="N106" s="9"/>
      <c r="O106" s="9">
        <v>50</v>
      </c>
    </row>
    <row r="107" spans="1:15" s="5" customFormat="1" ht="68.25" customHeight="1" x14ac:dyDescent="0.25">
      <c r="A107" s="2">
        <v>2</v>
      </c>
      <c r="B107" s="2" t="s">
        <v>94</v>
      </c>
      <c r="C107" s="32"/>
      <c r="D107" s="7"/>
      <c r="E107" s="7"/>
      <c r="F107" s="7"/>
      <c r="G107" s="7"/>
      <c r="H107" s="41">
        <f>SUM(H108:H123)</f>
        <v>279665939.72410351</v>
      </c>
      <c r="I107" s="41">
        <f>SUM(I108:I123)</f>
        <v>27216</v>
      </c>
      <c r="J107" s="41">
        <f t="shared" ref="J107:L107" si="21">SUM(J108:J123)</f>
        <v>1306.02</v>
      </c>
      <c r="K107" s="41">
        <f t="shared" si="21"/>
        <v>2221540.02</v>
      </c>
      <c r="L107" s="41">
        <f t="shared" si="21"/>
        <v>31.697668097004051</v>
      </c>
      <c r="M107" s="7"/>
      <c r="N107" s="7"/>
      <c r="O107" s="7"/>
    </row>
    <row r="108" spans="1:15" ht="108" x14ac:dyDescent="0.25">
      <c r="A108" s="8" t="s">
        <v>44</v>
      </c>
      <c r="B108" s="31" t="s">
        <v>45</v>
      </c>
      <c r="C108" s="32" t="s">
        <v>305</v>
      </c>
      <c r="D108" s="9"/>
      <c r="E108" s="9"/>
      <c r="F108" s="9"/>
      <c r="G108" s="9"/>
      <c r="H108" s="9">
        <f>G85*L108%</f>
        <v>5139264.7535095038</v>
      </c>
      <c r="I108" s="9">
        <v>1701</v>
      </c>
      <c r="J108" s="9">
        <v>24</v>
      </c>
      <c r="K108" s="9">
        <f>J108*I108</f>
        <v>40824</v>
      </c>
      <c r="L108" s="27">
        <f>K108/K84*100</f>
        <v>0.58249034036852221</v>
      </c>
      <c r="M108" s="9">
        <f>H108/I108</f>
        <v>3021.3196669661984</v>
      </c>
      <c r="N108" s="9"/>
      <c r="O108" s="9">
        <v>50</v>
      </c>
    </row>
    <row r="109" spans="1:15" ht="96.6" x14ac:dyDescent="0.25">
      <c r="A109" s="8" t="s">
        <v>46</v>
      </c>
      <c r="B109" s="31" t="s">
        <v>51</v>
      </c>
      <c r="C109" s="32" t="s">
        <v>306</v>
      </c>
      <c r="D109" s="9"/>
      <c r="E109" s="9"/>
      <c r="F109" s="9"/>
      <c r="G109" s="9"/>
      <c r="H109" s="9">
        <f>G85*L109%</f>
        <v>60600496.885132901</v>
      </c>
      <c r="I109" s="9">
        <v>1701</v>
      </c>
      <c r="J109" s="9">
        <v>283</v>
      </c>
      <c r="K109" s="9">
        <f>J109*I109</f>
        <v>481383</v>
      </c>
      <c r="L109" s="27">
        <f>K109/K84*100</f>
        <v>6.8685319301788246</v>
      </c>
      <c r="M109" s="9">
        <f t="shared" ref="M109:M123" si="22">H109/I109</f>
        <v>35626.394406309759</v>
      </c>
      <c r="N109" s="9"/>
      <c r="O109" s="9">
        <v>35</v>
      </c>
    </row>
    <row r="110" spans="1:15" ht="138" x14ac:dyDescent="0.25">
      <c r="A110" s="8" t="s">
        <v>48</v>
      </c>
      <c r="B110" s="31" t="s">
        <v>55</v>
      </c>
      <c r="C110" s="32" t="s">
        <v>394</v>
      </c>
      <c r="D110" s="9"/>
      <c r="E110" s="9"/>
      <c r="F110" s="9"/>
      <c r="G110" s="9"/>
      <c r="H110" s="9">
        <f>G85*L110%</f>
        <v>38544485.651321284</v>
      </c>
      <c r="I110" s="9">
        <v>1701</v>
      </c>
      <c r="J110" s="9">
        <v>180</v>
      </c>
      <c r="K110" s="9">
        <f>J110*I110</f>
        <v>306180</v>
      </c>
      <c r="L110" s="27">
        <f>K110/K84*100</f>
        <v>4.3686775527639163</v>
      </c>
      <c r="M110" s="9">
        <f t="shared" si="22"/>
        <v>22659.897502246495</v>
      </c>
      <c r="N110" s="9"/>
      <c r="O110" s="9">
        <v>45</v>
      </c>
    </row>
    <row r="111" spans="1:15" ht="205.8" customHeight="1" x14ac:dyDescent="0.25">
      <c r="A111" s="8" t="s">
        <v>50</v>
      </c>
      <c r="B111" s="31" t="s">
        <v>95</v>
      </c>
      <c r="C111" s="32" t="s">
        <v>307</v>
      </c>
      <c r="D111" s="9"/>
      <c r="E111" s="9"/>
      <c r="F111" s="9"/>
      <c r="G111" s="9"/>
      <c r="H111" s="9">
        <f>G85*L111%</f>
        <v>29979044.395472106</v>
      </c>
      <c r="I111" s="9">
        <v>1701</v>
      </c>
      <c r="J111" s="9">
        <v>140</v>
      </c>
      <c r="K111" s="9">
        <f t="shared" ref="K111:K123" si="23">J111*I111</f>
        <v>238140</v>
      </c>
      <c r="L111" s="27">
        <f>K111/K84*100</f>
        <v>3.3978603188163792</v>
      </c>
      <c r="M111" s="9">
        <f t="shared" si="22"/>
        <v>17624.364723969491</v>
      </c>
      <c r="N111" s="9"/>
      <c r="O111" s="9">
        <v>70</v>
      </c>
    </row>
    <row r="112" spans="1:15" ht="137.25" customHeight="1" x14ac:dyDescent="0.25">
      <c r="A112" s="8" t="s">
        <v>52</v>
      </c>
      <c r="B112" s="31" t="s">
        <v>57</v>
      </c>
      <c r="C112" s="32" t="s">
        <v>308</v>
      </c>
      <c r="D112" s="9"/>
      <c r="E112" s="9"/>
      <c r="F112" s="9"/>
      <c r="G112" s="9"/>
      <c r="H112" s="9">
        <f>G85*L112%</f>
        <v>11135073.632603925</v>
      </c>
      <c r="I112" s="9">
        <v>1701</v>
      </c>
      <c r="J112" s="9">
        <v>52</v>
      </c>
      <c r="K112" s="9">
        <f t="shared" si="23"/>
        <v>88452</v>
      </c>
      <c r="L112" s="27">
        <f>K112/K84*100</f>
        <v>1.262062404131798</v>
      </c>
      <c r="M112" s="9">
        <f t="shared" si="22"/>
        <v>6546.192611760097</v>
      </c>
      <c r="N112" s="9"/>
      <c r="O112" s="9">
        <v>15</v>
      </c>
    </row>
    <row r="113" spans="1:15" ht="52.5" customHeight="1" x14ac:dyDescent="0.25">
      <c r="A113" s="8" t="s">
        <v>54</v>
      </c>
      <c r="B113" s="31" t="s">
        <v>96</v>
      </c>
      <c r="C113" s="32" t="s">
        <v>309</v>
      </c>
      <c r="D113" s="9"/>
      <c r="E113" s="9"/>
      <c r="F113" s="9"/>
      <c r="G113" s="9"/>
      <c r="H113" s="9">
        <f>G85*L113%</f>
        <v>4282.7206279245866</v>
      </c>
      <c r="I113" s="9">
        <v>1701</v>
      </c>
      <c r="J113" s="9">
        <v>0.02</v>
      </c>
      <c r="K113" s="9">
        <f t="shared" si="23"/>
        <v>34.020000000000003</v>
      </c>
      <c r="L113" s="27">
        <f>K113/K84*100</f>
        <v>4.8540861697376851E-4</v>
      </c>
      <c r="M113" s="9">
        <f t="shared" si="22"/>
        <v>2.5177663891384987</v>
      </c>
      <c r="N113" s="9"/>
      <c r="O113" s="9">
        <v>75</v>
      </c>
    </row>
    <row r="114" spans="1:15" ht="28.5" customHeight="1" x14ac:dyDescent="0.25">
      <c r="A114" s="8" t="s">
        <v>56</v>
      </c>
      <c r="B114" s="31" t="s">
        <v>97</v>
      </c>
      <c r="C114" s="32" t="s">
        <v>310</v>
      </c>
      <c r="D114" s="9"/>
      <c r="E114" s="9"/>
      <c r="F114" s="9"/>
      <c r="G114" s="9"/>
      <c r="H114" s="9">
        <f>G85*L114%</f>
        <v>214136.03139622931</v>
      </c>
      <c r="I114" s="9">
        <v>1701</v>
      </c>
      <c r="J114" s="9">
        <v>1</v>
      </c>
      <c r="K114" s="9">
        <f t="shared" si="23"/>
        <v>1701</v>
      </c>
      <c r="L114" s="27">
        <f>K114/K84*100</f>
        <v>2.4270430848688424E-2</v>
      </c>
      <c r="M114" s="9">
        <f t="shared" si="22"/>
        <v>125.88831945692493</v>
      </c>
      <c r="N114" s="9"/>
      <c r="O114" s="9">
        <v>75</v>
      </c>
    </row>
    <row r="115" spans="1:15" ht="130.5" customHeight="1" x14ac:dyDescent="0.25">
      <c r="A115" s="8" t="s">
        <v>58</v>
      </c>
      <c r="B115" s="31" t="s">
        <v>98</v>
      </c>
      <c r="C115" s="32" t="s">
        <v>311</v>
      </c>
      <c r="D115" s="9"/>
      <c r="E115" s="9"/>
      <c r="F115" s="9"/>
      <c r="G115" s="9"/>
      <c r="H115" s="9">
        <f>G85*L115%</f>
        <v>38544485.651321284</v>
      </c>
      <c r="I115" s="9">
        <v>1701</v>
      </c>
      <c r="J115" s="9">
        <v>180</v>
      </c>
      <c r="K115" s="9">
        <f t="shared" si="23"/>
        <v>306180</v>
      </c>
      <c r="L115" s="27">
        <f>K115/K84*100</f>
        <v>4.3686775527639163</v>
      </c>
      <c r="M115" s="9">
        <f t="shared" si="22"/>
        <v>22659.897502246495</v>
      </c>
      <c r="N115" s="9"/>
      <c r="O115" s="9">
        <v>150</v>
      </c>
    </row>
    <row r="116" spans="1:15" ht="36" x14ac:dyDescent="0.25">
      <c r="A116" s="8" t="s">
        <v>60</v>
      </c>
      <c r="B116" s="31" t="s">
        <v>99</v>
      </c>
      <c r="C116" s="32" t="s">
        <v>312</v>
      </c>
      <c r="D116" s="9"/>
      <c r="E116" s="9"/>
      <c r="F116" s="9"/>
      <c r="G116" s="9"/>
      <c r="H116" s="9">
        <f>G85*L116%</f>
        <v>214136.03139622931</v>
      </c>
      <c r="I116" s="9">
        <v>1701</v>
      </c>
      <c r="J116" s="9">
        <v>1</v>
      </c>
      <c r="K116" s="9">
        <v>1701</v>
      </c>
      <c r="L116" s="27">
        <f>K116/K84*100</f>
        <v>2.4270430848688424E-2</v>
      </c>
      <c r="M116" s="9">
        <f t="shared" si="22"/>
        <v>125.88831945692493</v>
      </c>
      <c r="N116" s="9"/>
      <c r="O116" s="9">
        <v>70</v>
      </c>
    </row>
    <row r="117" spans="1:15" ht="72" customHeight="1" x14ac:dyDescent="0.25">
      <c r="A117" s="8" t="s">
        <v>62</v>
      </c>
      <c r="B117" s="31" t="s">
        <v>100</v>
      </c>
      <c r="C117" s="32" t="s">
        <v>313</v>
      </c>
      <c r="D117" s="9"/>
      <c r="E117" s="9"/>
      <c r="F117" s="9"/>
      <c r="G117" s="9"/>
      <c r="H117" s="9">
        <f>G85*L117%</f>
        <v>428272.06279245863</v>
      </c>
      <c r="I117" s="9">
        <v>1701</v>
      </c>
      <c r="J117" s="9">
        <v>2</v>
      </c>
      <c r="K117" s="9">
        <f t="shared" si="23"/>
        <v>3402</v>
      </c>
      <c r="L117" s="27">
        <f>K117/K84*100</f>
        <v>4.8540861697376848E-2</v>
      </c>
      <c r="M117" s="9">
        <f t="shared" si="22"/>
        <v>251.77663891384987</v>
      </c>
      <c r="N117" s="9"/>
      <c r="O117" s="9">
        <v>55</v>
      </c>
    </row>
    <row r="118" spans="1:15" ht="36" x14ac:dyDescent="0.25">
      <c r="A118" s="8" t="s">
        <v>64</v>
      </c>
      <c r="B118" s="31" t="s">
        <v>101</v>
      </c>
      <c r="C118" s="32" t="s">
        <v>314</v>
      </c>
      <c r="D118" s="9"/>
      <c r="E118" s="9"/>
      <c r="F118" s="9"/>
      <c r="G118" s="9"/>
      <c r="H118" s="9">
        <f>G85*L118%</f>
        <v>214136.03139622931</v>
      </c>
      <c r="I118" s="9">
        <v>1701</v>
      </c>
      <c r="J118" s="9">
        <v>1</v>
      </c>
      <c r="K118" s="9">
        <f t="shared" si="23"/>
        <v>1701</v>
      </c>
      <c r="L118" s="27">
        <f>K118/K84*100</f>
        <v>2.4270430848688424E-2</v>
      </c>
      <c r="M118" s="9">
        <f t="shared" si="22"/>
        <v>125.88831945692493</v>
      </c>
      <c r="N118" s="9"/>
      <c r="O118" s="9">
        <v>35</v>
      </c>
    </row>
    <row r="119" spans="1:15" ht="36" x14ac:dyDescent="0.25">
      <c r="A119" s="8" t="s">
        <v>66</v>
      </c>
      <c r="B119" s="31" t="s">
        <v>69</v>
      </c>
      <c r="C119" s="32" t="s">
        <v>315</v>
      </c>
      <c r="D119" s="9"/>
      <c r="E119" s="9"/>
      <c r="F119" s="9"/>
      <c r="G119" s="9"/>
      <c r="H119" s="9">
        <f>G85*L119%</f>
        <v>214136.03139622931</v>
      </c>
      <c r="I119" s="9">
        <v>1701</v>
      </c>
      <c r="J119" s="9">
        <v>1</v>
      </c>
      <c r="K119" s="9">
        <f t="shared" si="23"/>
        <v>1701</v>
      </c>
      <c r="L119" s="27">
        <f>K119/K84*100</f>
        <v>2.4270430848688424E-2</v>
      </c>
      <c r="M119" s="9">
        <f t="shared" si="22"/>
        <v>125.88831945692493</v>
      </c>
      <c r="N119" s="9"/>
      <c r="O119" s="9">
        <v>40</v>
      </c>
    </row>
    <row r="120" spans="1:15" ht="36" x14ac:dyDescent="0.25">
      <c r="A120" s="8" t="s">
        <v>68</v>
      </c>
      <c r="B120" s="31" t="s">
        <v>102</v>
      </c>
      <c r="C120" s="32" t="s">
        <v>316</v>
      </c>
      <c r="D120" s="9"/>
      <c r="E120" s="9"/>
      <c r="F120" s="9"/>
      <c r="G120" s="9"/>
      <c r="H120" s="9">
        <f>G85*L120%</f>
        <v>428272.06279245863</v>
      </c>
      <c r="I120" s="9">
        <v>1701</v>
      </c>
      <c r="J120" s="9">
        <v>2</v>
      </c>
      <c r="K120" s="9">
        <f t="shared" si="23"/>
        <v>3402</v>
      </c>
      <c r="L120" s="27">
        <f>K120/K84*100</f>
        <v>4.8540861697376848E-2</v>
      </c>
      <c r="M120" s="9">
        <f t="shared" si="22"/>
        <v>251.77663891384987</v>
      </c>
      <c r="N120" s="9"/>
      <c r="O120" s="9">
        <v>120</v>
      </c>
    </row>
    <row r="121" spans="1:15" ht="104.25" customHeight="1" x14ac:dyDescent="0.25">
      <c r="A121" s="8" t="s">
        <v>70</v>
      </c>
      <c r="B121" s="31" t="s">
        <v>103</v>
      </c>
      <c r="C121" s="32" t="s">
        <v>317</v>
      </c>
      <c r="D121" s="9"/>
      <c r="E121" s="9"/>
      <c r="F121" s="9"/>
      <c r="G121" s="9"/>
      <c r="H121" s="9">
        <f>G85*L121%</f>
        <v>60600496.885132901</v>
      </c>
      <c r="I121" s="9">
        <v>1701</v>
      </c>
      <c r="J121" s="9">
        <v>283</v>
      </c>
      <c r="K121" s="9">
        <f t="shared" si="23"/>
        <v>481383</v>
      </c>
      <c r="L121" s="27">
        <f>K121/K84*100</f>
        <v>6.8685319301788246</v>
      </c>
      <c r="M121" s="9">
        <f t="shared" si="22"/>
        <v>35626.394406309759</v>
      </c>
      <c r="N121" s="9"/>
      <c r="O121" s="9">
        <v>80</v>
      </c>
    </row>
    <row r="122" spans="1:15" ht="41.4" x14ac:dyDescent="0.25">
      <c r="A122" s="8" t="s">
        <v>72</v>
      </c>
      <c r="B122" s="31" t="s">
        <v>73</v>
      </c>
      <c r="C122" s="32" t="s">
        <v>318</v>
      </c>
      <c r="D122" s="9"/>
      <c r="E122" s="9"/>
      <c r="F122" s="9"/>
      <c r="G122" s="9"/>
      <c r="H122" s="9">
        <f>G85*L122%</f>
        <v>22270147.265207849</v>
      </c>
      <c r="I122" s="9">
        <v>1701</v>
      </c>
      <c r="J122" s="9">
        <v>104</v>
      </c>
      <c r="K122" s="9">
        <f t="shared" si="23"/>
        <v>176904</v>
      </c>
      <c r="L122" s="27">
        <f>K122/K84*100</f>
        <v>2.5241248082635961</v>
      </c>
      <c r="M122" s="9">
        <f t="shared" si="22"/>
        <v>13092.385223520194</v>
      </c>
      <c r="N122" s="9"/>
      <c r="O122" s="9">
        <v>35</v>
      </c>
    </row>
    <row r="123" spans="1:15" ht="96" customHeight="1" x14ac:dyDescent="0.25">
      <c r="A123" s="8" t="s">
        <v>74</v>
      </c>
      <c r="B123" s="31" t="s">
        <v>75</v>
      </c>
      <c r="C123" s="32" t="s">
        <v>319</v>
      </c>
      <c r="D123" s="9"/>
      <c r="E123" s="9"/>
      <c r="F123" s="9"/>
      <c r="G123" s="9"/>
      <c r="H123" s="9">
        <f>G85*L123%</f>
        <v>11135073.632603925</v>
      </c>
      <c r="I123" s="9">
        <v>1701</v>
      </c>
      <c r="J123" s="9">
        <v>52</v>
      </c>
      <c r="K123" s="9">
        <f t="shared" si="23"/>
        <v>88452</v>
      </c>
      <c r="L123" s="27">
        <f>K123/K84*100</f>
        <v>1.262062404131798</v>
      </c>
      <c r="M123" s="9">
        <f t="shared" si="22"/>
        <v>6546.192611760097</v>
      </c>
      <c r="N123" s="9"/>
      <c r="O123" s="9">
        <v>50</v>
      </c>
    </row>
    <row r="124" spans="1:15" s="19" customFormat="1" ht="79.5" customHeight="1" x14ac:dyDescent="0.35">
      <c r="A124" s="17">
        <v>3</v>
      </c>
      <c r="B124" s="17" t="s">
        <v>320</v>
      </c>
      <c r="C124" s="17"/>
      <c r="D124" s="18"/>
      <c r="E124" s="18"/>
      <c r="F124" s="18"/>
      <c r="G124" s="18"/>
      <c r="H124" s="44">
        <f>SUM(H125:H128)</f>
        <v>28265956.144302271</v>
      </c>
      <c r="I124" s="44">
        <f t="shared" ref="I124" si="24">SUM(I125:I128)</f>
        <v>6804</v>
      </c>
      <c r="J124" s="44">
        <f>SUM(J125:J128)</f>
        <v>132</v>
      </c>
      <c r="K124" s="44">
        <f>SUM(K125:K128)</f>
        <v>224532</v>
      </c>
      <c r="L124" s="44">
        <f>SUM(L125:L128)</f>
        <v>3.2036968720268719</v>
      </c>
      <c r="M124" s="18"/>
      <c r="N124" s="18"/>
      <c r="O124" s="18"/>
    </row>
    <row r="125" spans="1:15" ht="101.25" customHeight="1" x14ac:dyDescent="0.25">
      <c r="A125" s="8" t="s">
        <v>105</v>
      </c>
      <c r="B125" s="31" t="s">
        <v>117</v>
      </c>
      <c r="C125" s="32" t="s">
        <v>326</v>
      </c>
      <c r="D125" s="9"/>
      <c r="E125" s="9"/>
      <c r="F125" s="9"/>
      <c r="G125" s="9"/>
      <c r="H125" s="9">
        <f>G85*L125%</f>
        <v>7708897.1302642561</v>
      </c>
      <c r="I125" s="9">
        <v>1701</v>
      </c>
      <c r="J125" s="9">
        <v>36</v>
      </c>
      <c r="K125" s="9">
        <f t="shared" ref="K125:K128" si="25">J125*I125</f>
        <v>61236</v>
      </c>
      <c r="L125" s="27">
        <f>K125/K84*100</f>
        <v>0.87373551055278331</v>
      </c>
      <c r="M125" s="9">
        <f t="shared" ref="M125:M128" si="26">H125/I125</f>
        <v>4531.979500449298</v>
      </c>
      <c r="N125" s="9"/>
      <c r="O125" s="9">
        <v>70</v>
      </c>
    </row>
    <row r="126" spans="1:15" ht="82.8" x14ac:dyDescent="0.25">
      <c r="A126" s="8" t="s">
        <v>106</v>
      </c>
      <c r="B126" s="31" t="s">
        <v>118</v>
      </c>
      <c r="C126" s="32" t="s">
        <v>327</v>
      </c>
      <c r="D126" s="9"/>
      <c r="E126" s="9"/>
      <c r="F126" s="9"/>
      <c r="G126" s="9"/>
      <c r="H126" s="9">
        <f>G85*L126%</f>
        <v>7708897.1302642561</v>
      </c>
      <c r="I126" s="9">
        <v>1701</v>
      </c>
      <c r="J126" s="9">
        <v>36</v>
      </c>
      <c r="K126" s="9">
        <f t="shared" si="25"/>
        <v>61236</v>
      </c>
      <c r="L126" s="27">
        <f>K126/K84*100</f>
        <v>0.87373551055278331</v>
      </c>
      <c r="M126" s="9">
        <f t="shared" si="26"/>
        <v>4531.979500449298</v>
      </c>
      <c r="N126" s="9"/>
      <c r="O126" s="9">
        <v>35</v>
      </c>
    </row>
    <row r="127" spans="1:15" ht="91.5" customHeight="1" x14ac:dyDescent="0.25">
      <c r="A127" s="8" t="s">
        <v>321</v>
      </c>
      <c r="B127" s="31" t="s">
        <v>119</v>
      </c>
      <c r="C127" s="32" t="s">
        <v>328</v>
      </c>
      <c r="D127" s="9"/>
      <c r="E127" s="9"/>
      <c r="F127" s="9"/>
      <c r="G127" s="9"/>
      <c r="H127" s="9">
        <f>G85*L127%</f>
        <v>5139264.7535095038</v>
      </c>
      <c r="I127" s="9">
        <v>1701</v>
      </c>
      <c r="J127" s="9">
        <v>24</v>
      </c>
      <c r="K127" s="9">
        <f t="shared" si="25"/>
        <v>40824</v>
      </c>
      <c r="L127" s="27">
        <f>K127/K84*100</f>
        <v>0.58249034036852221</v>
      </c>
      <c r="M127" s="9">
        <f t="shared" si="26"/>
        <v>3021.3196669661984</v>
      </c>
      <c r="N127" s="9"/>
      <c r="O127" s="9">
        <v>50</v>
      </c>
    </row>
    <row r="128" spans="1:15" ht="107.25" customHeight="1" x14ac:dyDescent="0.25">
      <c r="A128" s="8" t="s">
        <v>157</v>
      </c>
      <c r="B128" s="31" t="s">
        <v>120</v>
      </c>
      <c r="C128" s="32" t="s">
        <v>329</v>
      </c>
      <c r="D128" s="9"/>
      <c r="E128" s="9"/>
      <c r="F128" s="9"/>
      <c r="G128" s="9"/>
      <c r="H128" s="9">
        <f>G85*L128%</f>
        <v>7708897.1302642561</v>
      </c>
      <c r="I128" s="9">
        <v>1701</v>
      </c>
      <c r="J128" s="9">
        <v>36</v>
      </c>
      <c r="K128" s="9">
        <f t="shared" si="25"/>
        <v>61236</v>
      </c>
      <c r="L128" s="27">
        <f>K128/K84*100</f>
        <v>0.87373551055278331</v>
      </c>
      <c r="M128" s="9">
        <f t="shared" si="26"/>
        <v>4531.979500449298</v>
      </c>
      <c r="N128" s="9"/>
      <c r="O128" s="9">
        <v>35</v>
      </c>
    </row>
    <row r="129" spans="1:15" s="19" customFormat="1" ht="67.5" customHeight="1" x14ac:dyDescent="0.35">
      <c r="A129" s="16" t="s">
        <v>322</v>
      </c>
      <c r="B129" s="17" t="s">
        <v>104</v>
      </c>
      <c r="C129" s="17"/>
      <c r="D129" s="18"/>
      <c r="E129" s="18"/>
      <c r="F129" s="18"/>
      <c r="G129" s="18"/>
      <c r="H129" s="44">
        <f>SUM(H130:H140)</f>
        <v>72814816.11597383</v>
      </c>
      <c r="I129" s="44">
        <f t="shared" ref="I129" si="27">SUM(I130:I140)</f>
        <v>18711</v>
      </c>
      <c r="J129" s="44">
        <f>SUM(J130:J140)</f>
        <v>340.04</v>
      </c>
      <c r="K129" s="44">
        <f>SUM(K130:K140)</f>
        <v>578408.04</v>
      </c>
      <c r="L129" s="44">
        <f>SUM(L130:L140)</f>
        <v>8.2529173057880136</v>
      </c>
      <c r="M129" s="18"/>
      <c r="N129" s="9"/>
      <c r="O129" s="9"/>
    </row>
    <row r="130" spans="1:15" s="19" customFormat="1" ht="107.25" customHeight="1" x14ac:dyDescent="0.35">
      <c r="A130" s="8" t="s">
        <v>159</v>
      </c>
      <c r="B130" s="21" t="s">
        <v>213</v>
      </c>
      <c r="C130" s="20" t="s">
        <v>373</v>
      </c>
      <c r="D130" s="18"/>
      <c r="E130" s="18"/>
      <c r="F130" s="18"/>
      <c r="G130" s="18"/>
      <c r="H130" s="9">
        <f>G85*L130%</f>
        <v>5139264.7535095038</v>
      </c>
      <c r="I130" s="9">
        <v>1701</v>
      </c>
      <c r="J130" s="9">
        <v>24</v>
      </c>
      <c r="K130" s="9">
        <f t="shared" ref="K130:K134" si="28">J130*I130</f>
        <v>40824</v>
      </c>
      <c r="L130" s="27">
        <f>K130/K84*100</f>
        <v>0.58249034036852221</v>
      </c>
      <c r="M130" s="9">
        <f t="shared" ref="M130:M134" si="29">H130/I130</f>
        <v>3021.3196669661984</v>
      </c>
      <c r="N130" s="9"/>
      <c r="O130" s="9">
        <v>80</v>
      </c>
    </row>
    <row r="131" spans="1:15" s="19" customFormat="1" ht="126.75" customHeight="1" x14ac:dyDescent="0.35">
      <c r="A131" s="8" t="s">
        <v>160</v>
      </c>
      <c r="B131" s="21" t="s">
        <v>374</v>
      </c>
      <c r="C131" s="20" t="s">
        <v>375</v>
      </c>
      <c r="D131" s="18"/>
      <c r="E131" s="18"/>
      <c r="F131" s="18"/>
      <c r="G131" s="18"/>
      <c r="H131" s="9">
        <f>G85*L131%</f>
        <v>10278529.507019008</v>
      </c>
      <c r="I131" s="9">
        <v>1701</v>
      </c>
      <c r="J131" s="9">
        <v>48</v>
      </c>
      <c r="K131" s="9">
        <f t="shared" si="28"/>
        <v>81648</v>
      </c>
      <c r="L131" s="27">
        <f>K131/K84*100</f>
        <v>1.1649806807370444</v>
      </c>
      <c r="M131" s="9">
        <f t="shared" si="29"/>
        <v>6042.6393339323968</v>
      </c>
      <c r="N131" s="9"/>
      <c r="O131" s="9">
        <v>80</v>
      </c>
    </row>
    <row r="132" spans="1:15" ht="117.75" customHeight="1" x14ac:dyDescent="0.25">
      <c r="A132" s="8" t="s">
        <v>161</v>
      </c>
      <c r="B132" s="31" t="s">
        <v>121</v>
      </c>
      <c r="C132" s="32" t="s">
        <v>330</v>
      </c>
      <c r="D132" s="9"/>
      <c r="E132" s="9"/>
      <c r="F132" s="9"/>
      <c r="G132" s="9"/>
      <c r="H132" s="9">
        <f>G85*L132%</f>
        <v>856544.12558491726</v>
      </c>
      <c r="I132" s="9">
        <v>1701</v>
      </c>
      <c r="J132" s="9">
        <v>4</v>
      </c>
      <c r="K132" s="9">
        <f t="shared" si="28"/>
        <v>6804</v>
      </c>
      <c r="L132" s="27">
        <f>K132/K84*100</f>
        <v>9.7081723394753697E-2</v>
      </c>
      <c r="M132" s="9">
        <f t="shared" si="29"/>
        <v>503.55327782769973</v>
      </c>
      <c r="N132" s="9"/>
      <c r="O132" s="9">
        <v>50</v>
      </c>
    </row>
    <row r="133" spans="1:15" ht="102.75" customHeight="1" x14ac:dyDescent="0.25">
      <c r="A133" s="8" t="s">
        <v>162</v>
      </c>
      <c r="B133" s="31" t="s">
        <v>122</v>
      </c>
      <c r="C133" s="32" t="s">
        <v>331</v>
      </c>
      <c r="D133" s="9"/>
      <c r="E133" s="9"/>
      <c r="F133" s="9"/>
      <c r="G133" s="9"/>
      <c r="H133" s="9">
        <f>G85*L133%</f>
        <v>2569632.3767547519</v>
      </c>
      <c r="I133" s="9">
        <v>1701</v>
      </c>
      <c r="J133" s="9">
        <v>12</v>
      </c>
      <c r="K133" s="9">
        <f t="shared" si="28"/>
        <v>20412</v>
      </c>
      <c r="L133" s="27">
        <f>K133/K84*100</f>
        <v>0.2912451701842611</v>
      </c>
      <c r="M133" s="9">
        <f t="shared" si="29"/>
        <v>1510.6598334830992</v>
      </c>
      <c r="N133" s="9"/>
      <c r="O133" s="9">
        <v>20</v>
      </c>
    </row>
    <row r="134" spans="1:15" ht="115.5" customHeight="1" x14ac:dyDescent="0.25">
      <c r="A134" s="8" t="s">
        <v>163</v>
      </c>
      <c r="B134" s="31" t="s">
        <v>123</v>
      </c>
      <c r="C134" s="32" t="s">
        <v>332</v>
      </c>
      <c r="D134" s="9"/>
      <c r="E134" s="9"/>
      <c r="F134" s="9"/>
      <c r="G134" s="9"/>
      <c r="H134" s="9">
        <f>G85*L134%</f>
        <v>1284816.1883773759</v>
      </c>
      <c r="I134" s="9">
        <v>1701</v>
      </c>
      <c r="J134" s="9">
        <v>6</v>
      </c>
      <c r="K134" s="9">
        <f t="shared" si="28"/>
        <v>10206</v>
      </c>
      <c r="L134" s="27">
        <f>K134/K84*100</f>
        <v>0.14562258509213055</v>
      </c>
      <c r="M134" s="9">
        <f t="shared" si="29"/>
        <v>755.3299167415496</v>
      </c>
      <c r="N134" s="9"/>
      <c r="O134" s="9">
        <v>20</v>
      </c>
    </row>
    <row r="135" spans="1:15" ht="156" customHeight="1" x14ac:dyDescent="0.25">
      <c r="A135" s="8" t="s">
        <v>164</v>
      </c>
      <c r="B135" s="31" t="s">
        <v>124</v>
      </c>
      <c r="C135" s="32" t="s">
        <v>333</v>
      </c>
      <c r="D135" s="9"/>
      <c r="E135" s="9"/>
      <c r="F135" s="9"/>
      <c r="G135" s="9"/>
      <c r="H135" s="9">
        <f>G85*L135%</f>
        <v>32120404.709434401</v>
      </c>
      <c r="I135" s="9">
        <v>1701</v>
      </c>
      <c r="J135" s="9">
        <v>150</v>
      </c>
      <c r="K135" s="9">
        <f t="shared" ref="K135" si="30">J135*I135</f>
        <v>255150</v>
      </c>
      <c r="L135" s="27">
        <f>K135/K84*100</f>
        <v>3.6405646273032639</v>
      </c>
      <c r="M135" s="9">
        <f t="shared" ref="M135" si="31">H135/I135</f>
        <v>18883.247918538742</v>
      </c>
      <c r="N135" s="9"/>
      <c r="O135" s="9">
        <v>25</v>
      </c>
    </row>
    <row r="136" spans="1:15" ht="109.5" customHeight="1" x14ac:dyDescent="0.25">
      <c r="A136" s="8" t="s">
        <v>165</v>
      </c>
      <c r="B136" s="31" t="s">
        <v>125</v>
      </c>
      <c r="C136" s="32" t="s">
        <v>334</v>
      </c>
      <c r="D136" s="9"/>
      <c r="E136" s="9"/>
      <c r="F136" s="9"/>
      <c r="G136" s="9"/>
      <c r="H136" s="9">
        <f>G85*L136%</f>
        <v>2569632.3767547519</v>
      </c>
      <c r="I136" s="9">
        <v>1701</v>
      </c>
      <c r="J136" s="9">
        <v>12</v>
      </c>
      <c r="K136" s="9">
        <f t="shared" ref="K136:K140" si="32">J136*I136</f>
        <v>20412</v>
      </c>
      <c r="L136" s="27">
        <f>K136/K84*100</f>
        <v>0.2912451701842611</v>
      </c>
      <c r="M136" s="9">
        <f t="shared" ref="M136:M140" si="33">H136/I136</f>
        <v>1510.6598334830992</v>
      </c>
      <c r="N136" s="9"/>
      <c r="O136" s="9">
        <v>55</v>
      </c>
    </row>
    <row r="137" spans="1:15" ht="94.5" customHeight="1" x14ac:dyDescent="0.25">
      <c r="A137" s="8" t="s">
        <v>166</v>
      </c>
      <c r="B137" s="31" t="s">
        <v>126</v>
      </c>
      <c r="C137" s="32" t="s">
        <v>395</v>
      </c>
      <c r="D137" s="9"/>
      <c r="E137" s="9"/>
      <c r="F137" s="9"/>
      <c r="G137" s="9"/>
      <c r="H137" s="9">
        <f>G85*L137%</f>
        <v>7708897.1302642561</v>
      </c>
      <c r="I137" s="9">
        <v>1701</v>
      </c>
      <c r="J137" s="9">
        <v>36</v>
      </c>
      <c r="K137" s="9">
        <f t="shared" si="32"/>
        <v>61236</v>
      </c>
      <c r="L137" s="27">
        <f>K137/K84*100</f>
        <v>0.87373551055278331</v>
      </c>
      <c r="M137" s="9">
        <f t="shared" si="33"/>
        <v>4531.979500449298</v>
      </c>
      <c r="N137" s="9"/>
      <c r="O137" s="9">
        <v>55</v>
      </c>
    </row>
    <row r="138" spans="1:15" ht="54" customHeight="1" x14ac:dyDescent="0.25">
      <c r="A138" s="8" t="s">
        <v>167</v>
      </c>
      <c r="B138" s="31" t="s">
        <v>127</v>
      </c>
      <c r="C138" s="32" t="s">
        <v>335</v>
      </c>
      <c r="D138" s="9"/>
      <c r="E138" s="9"/>
      <c r="F138" s="9"/>
      <c r="G138" s="9"/>
      <c r="H138" s="9">
        <f>G85*L138%</f>
        <v>8565.4412558491731</v>
      </c>
      <c r="I138" s="9">
        <v>1701</v>
      </c>
      <c r="J138" s="9">
        <v>0.04</v>
      </c>
      <c r="K138" s="9">
        <f t="shared" si="32"/>
        <v>68.040000000000006</v>
      </c>
      <c r="L138" s="27">
        <f>K138/K84*100</f>
        <v>9.7081723394753703E-4</v>
      </c>
      <c r="M138" s="9">
        <f t="shared" si="33"/>
        <v>5.0355327782769974</v>
      </c>
      <c r="N138" s="9"/>
      <c r="O138" s="9">
        <v>75</v>
      </c>
    </row>
    <row r="139" spans="1:15" ht="54" customHeight="1" x14ac:dyDescent="0.25">
      <c r="A139" s="8" t="s">
        <v>396</v>
      </c>
      <c r="B139" s="31" t="s">
        <v>128</v>
      </c>
      <c r="C139" s="32" t="s">
        <v>336</v>
      </c>
      <c r="D139" s="9"/>
      <c r="E139" s="9"/>
      <c r="F139" s="9"/>
      <c r="G139" s="9"/>
      <c r="H139" s="9">
        <f>G85*L139%</f>
        <v>5139264.7535095038</v>
      </c>
      <c r="I139" s="9">
        <v>1701</v>
      </c>
      <c r="J139" s="9">
        <v>24</v>
      </c>
      <c r="K139" s="9">
        <f t="shared" si="32"/>
        <v>40824</v>
      </c>
      <c r="L139" s="27">
        <f>K139/K84*100</f>
        <v>0.58249034036852221</v>
      </c>
      <c r="M139" s="9">
        <f t="shared" si="33"/>
        <v>3021.3196669661984</v>
      </c>
      <c r="N139" s="9"/>
      <c r="O139" s="9">
        <v>50</v>
      </c>
    </row>
    <row r="140" spans="1:15" ht="80.25" customHeight="1" x14ac:dyDescent="0.25">
      <c r="A140" s="8" t="s">
        <v>397</v>
      </c>
      <c r="B140" s="31" t="s">
        <v>129</v>
      </c>
      <c r="C140" s="32" t="s">
        <v>337</v>
      </c>
      <c r="D140" s="9"/>
      <c r="E140" s="9"/>
      <c r="F140" s="9"/>
      <c r="G140" s="9"/>
      <c r="H140" s="9">
        <f>G85*L140%</f>
        <v>5139264.7535095038</v>
      </c>
      <c r="I140" s="9">
        <v>1701</v>
      </c>
      <c r="J140" s="9">
        <v>24</v>
      </c>
      <c r="K140" s="9">
        <f t="shared" si="32"/>
        <v>40824</v>
      </c>
      <c r="L140" s="27">
        <f>K140/K84*100</f>
        <v>0.58249034036852221</v>
      </c>
      <c r="M140" s="9">
        <f t="shared" si="33"/>
        <v>3021.3196669661984</v>
      </c>
      <c r="N140" s="9"/>
      <c r="O140" s="9">
        <v>100</v>
      </c>
    </row>
    <row r="141" spans="1:15" s="19" customFormat="1" ht="70.5" customHeight="1" x14ac:dyDescent="0.35">
      <c r="A141" s="16" t="s">
        <v>168</v>
      </c>
      <c r="B141" s="17" t="s">
        <v>323</v>
      </c>
      <c r="C141" s="17"/>
      <c r="D141" s="18"/>
      <c r="E141" s="18"/>
      <c r="F141" s="18"/>
      <c r="G141" s="18"/>
      <c r="H141" s="44">
        <f>SUM(H142:H144)</f>
        <v>5355542.1452196958</v>
      </c>
      <c r="I141" s="44">
        <f>SUM(I142:I144)</f>
        <v>5103</v>
      </c>
      <c r="J141" s="44">
        <f t="shared" ref="J141" si="34">SUM(J142:J144)</f>
        <v>25.01</v>
      </c>
      <c r="K141" s="44">
        <f>SUM(K142:K144)</f>
        <v>42542.01</v>
      </c>
      <c r="L141" s="44">
        <f>SUM(L142:L144)</f>
        <v>0.60700347552569744</v>
      </c>
      <c r="M141" s="18"/>
      <c r="N141" s="9"/>
      <c r="O141" s="9"/>
    </row>
    <row r="142" spans="1:15" ht="102.75" customHeight="1" x14ac:dyDescent="0.25">
      <c r="A142" s="8" t="s">
        <v>169</v>
      </c>
      <c r="B142" s="31" t="s">
        <v>130</v>
      </c>
      <c r="C142" s="32" t="s">
        <v>338</v>
      </c>
      <c r="D142" s="9"/>
      <c r="E142" s="9"/>
      <c r="F142" s="9"/>
      <c r="G142" s="9"/>
      <c r="H142" s="9">
        <f>G85*L142%</f>
        <v>5139264.7535095038</v>
      </c>
      <c r="I142" s="9">
        <v>1701</v>
      </c>
      <c r="J142" s="9">
        <v>24</v>
      </c>
      <c r="K142" s="9">
        <f t="shared" ref="K142:K144" si="35">J142*I142</f>
        <v>40824</v>
      </c>
      <c r="L142" s="27">
        <f>K142/K84*100</f>
        <v>0.58249034036852221</v>
      </c>
      <c r="M142" s="9">
        <f t="shared" ref="M142:M144" si="36">H142/I142</f>
        <v>3021.3196669661984</v>
      </c>
      <c r="N142" s="9"/>
      <c r="O142" s="9">
        <v>55</v>
      </c>
    </row>
    <row r="143" spans="1:15" ht="54" customHeight="1" x14ac:dyDescent="0.25">
      <c r="A143" s="8" t="s">
        <v>170</v>
      </c>
      <c r="B143" s="31" t="s">
        <v>131</v>
      </c>
      <c r="C143" s="32" t="s">
        <v>339</v>
      </c>
      <c r="D143" s="9"/>
      <c r="E143" s="9"/>
      <c r="F143" s="9"/>
      <c r="G143" s="9"/>
      <c r="H143" s="9">
        <f>G85*L143%</f>
        <v>2141.3603139622933</v>
      </c>
      <c r="I143" s="9">
        <v>1701</v>
      </c>
      <c r="J143" s="9">
        <v>0.01</v>
      </c>
      <c r="K143" s="9">
        <f t="shared" si="35"/>
        <v>17.010000000000002</v>
      </c>
      <c r="L143" s="27">
        <f>K143/K84*100</f>
        <v>2.4270430848688426E-4</v>
      </c>
      <c r="M143" s="9">
        <f t="shared" si="36"/>
        <v>1.2588831945692494</v>
      </c>
      <c r="N143" s="9"/>
      <c r="O143" s="9">
        <v>75</v>
      </c>
    </row>
    <row r="144" spans="1:15" ht="136.5" customHeight="1" x14ac:dyDescent="0.25">
      <c r="A144" s="8" t="s">
        <v>171</v>
      </c>
      <c r="B144" s="31" t="s">
        <v>132</v>
      </c>
      <c r="C144" s="32" t="s">
        <v>398</v>
      </c>
      <c r="D144" s="9"/>
      <c r="E144" s="9"/>
      <c r="F144" s="9"/>
      <c r="G144" s="9"/>
      <c r="H144" s="9">
        <f>G85*L144%</f>
        <v>214136.03139622931</v>
      </c>
      <c r="I144" s="9">
        <v>1701</v>
      </c>
      <c r="J144" s="9">
        <v>1</v>
      </c>
      <c r="K144" s="9">
        <f t="shared" si="35"/>
        <v>1701</v>
      </c>
      <c r="L144" s="27">
        <f>K144/K84*100</f>
        <v>2.4270430848688424E-2</v>
      </c>
      <c r="M144" s="9">
        <f t="shared" si="36"/>
        <v>125.88831945692493</v>
      </c>
      <c r="N144" s="9"/>
      <c r="O144" s="9">
        <v>50</v>
      </c>
    </row>
    <row r="145" spans="1:15" s="5" customFormat="1" ht="93.75" customHeight="1" x14ac:dyDescent="0.25">
      <c r="A145" s="12" t="s">
        <v>172</v>
      </c>
      <c r="B145" s="17" t="s">
        <v>324</v>
      </c>
      <c r="C145" s="32"/>
      <c r="D145" s="7"/>
      <c r="E145" s="7"/>
      <c r="F145" s="7"/>
      <c r="G145" s="7"/>
      <c r="H145" s="41">
        <f>SUM(H146:H151)</f>
        <v>5164961.0772770522</v>
      </c>
      <c r="I145" s="41">
        <f t="shared" ref="I145:L145" si="37">SUM(I146:I151)</f>
        <v>10206</v>
      </c>
      <c r="J145" s="41">
        <f t="shared" si="37"/>
        <v>24.120000000000005</v>
      </c>
      <c r="K145" s="41">
        <f t="shared" si="37"/>
        <v>41028.120000000003</v>
      </c>
      <c r="L145" s="41">
        <f t="shared" si="37"/>
        <v>0.58540279207036472</v>
      </c>
      <c r="M145" s="7"/>
      <c r="N145" s="9"/>
      <c r="O145" s="9"/>
    </row>
    <row r="146" spans="1:15" ht="181.5" customHeight="1" x14ac:dyDescent="0.25">
      <c r="A146" s="8" t="s">
        <v>173</v>
      </c>
      <c r="B146" s="31" t="s">
        <v>133</v>
      </c>
      <c r="C146" s="32" t="s">
        <v>340</v>
      </c>
      <c r="D146" s="9"/>
      <c r="E146" s="9"/>
      <c r="F146" s="9"/>
      <c r="G146" s="9"/>
      <c r="H146" s="9">
        <f>G85*L146%</f>
        <v>214136.03139622931</v>
      </c>
      <c r="I146" s="9">
        <v>1701</v>
      </c>
      <c r="J146" s="9">
        <v>1</v>
      </c>
      <c r="K146" s="9">
        <f t="shared" ref="K146:K151" si="38">J146*I146</f>
        <v>1701</v>
      </c>
      <c r="L146" s="27">
        <f>K146/K84*100</f>
        <v>2.4270430848688424E-2</v>
      </c>
      <c r="M146" s="9">
        <f t="shared" ref="M146:M150" si="39">H146/I146</f>
        <v>125.88831945692493</v>
      </c>
      <c r="N146" s="9"/>
      <c r="O146" s="9">
        <v>100</v>
      </c>
    </row>
    <row r="147" spans="1:15" ht="192" customHeight="1" x14ac:dyDescent="0.25">
      <c r="A147" s="8" t="s">
        <v>174</v>
      </c>
      <c r="B147" s="31" t="s">
        <v>134</v>
      </c>
      <c r="C147" s="32" t="s">
        <v>341</v>
      </c>
      <c r="D147" s="9"/>
      <c r="E147" s="9"/>
      <c r="F147" s="9"/>
      <c r="G147" s="9"/>
      <c r="H147" s="9">
        <f>G85*L147%</f>
        <v>428272.06279245863</v>
      </c>
      <c r="I147" s="9">
        <v>1701</v>
      </c>
      <c r="J147" s="9">
        <v>2</v>
      </c>
      <c r="K147" s="9">
        <f t="shared" si="38"/>
        <v>3402</v>
      </c>
      <c r="L147" s="27">
        <f>K147/K84*100</f>
        <v>4.8540861697376848E-2</v>
      </c>
      <c r="M147" s="9">
        <f t="shared" si="39"/>
        <v>251.77663891384987</v>
      </c>
      <c r="N147" s="9"/>
      <c r="O147" s="9">
        <v>75</v>
      </c>
    </row>
    <row r="148" spans="1:15" ht="189" customHeight="1" x14ac:dyDescent="0.25">
      <c r="A148" s="8" t="s">
        <v>175</v>
      </c>
      <c r="B148" s="31" t="s">
        <v>135</v>
      </c>
      <c r="C148" s="32" t="s">
        <v>342</v>
      </c>
      <c r="D148" s="9"/>
      <c r="E148" s="9"/>
      <c r="F148" s="9"/>
      <c r="G148" s="9"/>
      <c r="H148" s="9">
        <f>G85*L148%</f>
        <v>4496856.6593208164</v>
      </c>
      <c r="I148" s="9">
        <v>1701</v>
      </c>
      <c r="J148" s="9">
        <v>21</v>
      </c>
      <c r="K148" s="9">
        <f t="shared" si="38"/>
        <v>35721</v>
      </c>
      <c r="L148" s="27">
        <f>K148/K84*100</f>
        <v>0.50967904782245699</v>
      </c>
      <c r="M148" s="9">
        <f t="shared" si="39"/>
        <v>2643.6547085954239</v>
      </c>
      <c r="N148" s="9"/>
      <c r="O148" s="9">
        <v>100</v>
      </c>
    </row>
    <row r="149" spans="1:15" ht="186.75" customHeight="1" x14ac:dyDescent="0.25">
      <c r="A149" s="8" t="s">
        <v>176</v>
      </c>
      <c r="B149" s="31" t="s">
        <v>136</v>
      </c>
      <c r="C149" s="32" t="s">
        <v>343</v>
      </c>
      <c r="D149" s="9"/>
      <c r="E149" s="9"/>
      <c r="F149" s="9"/>
      <c r="G149" s="9"/>
      <c r="H149" s="9">
        <f>G85*L149%</f>
        <v>21413.603139622937</v>
      </c>
      <c r="I149" s="9">
        <v>1701</v>
      </c>
      <c r="J149" s="9">
        <v>0.1</v>
      </c>
      <c r="K149" s="9">
        <f t="shared" si="38"/>
        <v>170.10000000000002</v>
      </c>
      <c r="L149" s="27">
        <f>K149/K84*100</f>
        <v>2.4270430848688427E-3</v>
      </c>
      <c r="M149" s="9">
        <f t="shared" si="39"/>
        <v>12.588831945692498</v>
      </c>
      <c r="N149" s="9"/>
      <c r="O149" s="9">
        <v>100</v>
      </c>
    </row>
    <row r="150" spans="1:15" ht="167.25" customHeight="1" x14ac:dyDescent="0.25">
      <c r="A150" s="8" t="s">
        <v>177</v>
      </c>
      <c r="B150" s="31" t="s">
        <v>137</v>
      </c>
      <c r="C150" s="32" t="s">
        <v>344</v>
      </c>
      <c r="D150" s="9"/>
      <c r="E150" s="9"/>
      <c r="F150" s="9"/>
      <c r="G150" s="9"/>
      <c r="H150" s="9">
        <f>G85*L150%</f>
        <v>2141.3603139622933</v>
      </c>
      <c r="I150" s="9">
        <v>1701</v>
      </c>
      <c r="J150" s="9">
        <v>0.01</v>
      </c>
      <c r="K150" s="9">
        <f t="shared" si="38"/>
        <v>17.010000000000002</v>
      </c>
      <c r="L150" s="27">
        <f>K150/K84*100</f>
        <v>2.4270430848688426E-4</v>
      </c>
      <c r="M150" s="9">
        <f t="shared" si="39"/>
        <v>1.2588831945692494</v>
      </c>
      <c r="N150" s="9"/>
      <c r="O150" s="9">
        <v>150</v>
      </c>
    </row>
    <row r="151" spans="1:15" ht="180" x14ac:dyDescent="0.25">
      <c r="A151" s="8" t="s">
        <v>178</v>
      </c>
      <c r="B151" s="31" t="s">
        <v>138</v>
      </c>
      <c r="C151" s="32" t="s">
        <v>345</v>
      </c>
      <c r="D151" s="9"/>
      <c r="E151" s="9"/>
      <c r="F151" s="9"/>
      <c r="G151" s="9"/>
      <c r="H151" s="9">
        <f>G85*L151%</f>
        <v>2141.3603139622933</v>
      </c>
      <c r="I151" s="9">
        <v>1701</v>
      </c>
      <c r="J151" s="27">
        <v>0.01</v>
      </c>
      <c r="K151" s="9">
        <f t="shared" si="38"/>
        <v>17.010000000000002</v>
      </c>
      <c r="L151" s="28">
        <f>K151/K84*100</f>
        <v>2.4270430848688426E-4</v>
      </c>
      <c r="M151" s="9">
        <f>H151/I151</f>
        <v>1.2588831945692494</v>
      </c>
      <c r="N151" s="9">
        <f>H151/K151</f>
        <v>125.88831945692493</v>
      </c>
      <c r="O151" s="9">
        <v>35</v>
      </c>
    </row>
    <row r="152" spans="1:15" s="5" customFormat="1" ht="116.25" customHeight="1" x14ac:dyDescent="0.25">
      <c r="A152" s="12" t="s">
        <v>179</v>
      </c>
      <c r="B152" s="2" t="s">
        <v>325</v>
      </c>
      <c r="C152" s="32"/>
      <c r="D152" s="7"/>
      <c r="E152" s="7"/>
      <c r="F152" s="7"/>
      <c r="G152" s="7"/>
      <c r="H152" s="41">
        <f>SUM(H153:H156)</f>
        <v>30835588.521057025</v>
      </c>
      <c r="I152" s="41">
        <f t="shared" ref="I152:L152" si="40">SUM(I153:I156)</f>
        <v>6804</v>
      </c>
      <c r="J152" s="41">
        <f t="shared" si="40"/>
        <v>144</v>
      </c>
      <c r="K152" s="41">
        <f t="shared" si="40"/>
        <v>244944</v>
      </c>
      <c r="L152" s="41">
        <f t="shared" si="40"/>
        <v>3.4949420422111332</v>
      </c>
      <c r="M152" s="7"/>
      <c r="N152" s="9"/>
      <c r="O152" s="9"/>
    </row>
    <row r="153" spans="1:15" ht="114.75" customHeight="1" x14ac:dyDescent="0.25">
      <c r="A153" s="8" t="s">
        <v>180</v>
      </c>
      <c r="B153" s="31" t="s">
        <v>139</v>
      </c>
      <c r="C153" s="32" t="s">
        <v>346</v>
      </c>
      <c r="D153" s="9"/>
      <c r="E153" s="9"/>
      <c r="F153" s="9"/>
      <c r="G153" s="9"/>
      <c r="H153" s="9">
        <f>G85*L153%</f>
        <v>7708897.1302642561</v>
      </c>
      <c r="I153" s="9">
        <v>1701</v>
      </c>
      <c r="J153" s="9">
        <v>36</v>
      </c>
      <c r="K153" s="9">
        <f t="shared" ref="K153:K156" si="41">J153*I153</f>
        <v>61236</v>
      </c>
      <c r="L153" s="27">
        <f>K153/K84*100</f>
        <v>0.87373551055278331</v>
      </c>
      <c r="M153" s="9">
        <f t="shared" ref="M153:M155" si="42">H153/I153</f>
        <v>4531.979500449298</v>
      </c>
      <c r="N153" s="9"/>
      <c r="O153" s="9">
        <v>50</v>
      </c>
    </row>
    <row r="154" spans="1:15" ht="105" customHeight="1" x14ac:dyDescent="0.25">
      <c r="A154" s="8" t="s">
        <v>181</v>
      </c>
      <c r="B154" s="31" t="s">
        <v>140</v>
      </c>
      <c r="C154" s="32" t="s">
        <v>347</v>
      </c>
      <c r="D154" s="9"/>
      <c r="E154" s="9"/>
      <c r="F154" s="9"/>
      <c r="G154" s="9"/>
      <c r="H154" s="9">
        <f>G85*L154%</f>
        <v>7708897.1302642561</v>
      </c>
      <c r="I154" s="9">
        <v>1701</v>
      </c>
      <c r="J154" s="9">
        <v>36</v>
      </c>
      <c r="K154" s="9">
        <f t="shared" si="41"/>
        <v>61236</v>
      </c>
      <c r="L154" s="27">
        <f>K154/K84*100</f>
        <v>0.87373551055278331</v>
      </c>
      <c r="M154" s="9">
        <f t="shared" si="42"/>
        <v>4531.979500449298</v>
      </c>
      <c r="N154" s="9"/>
      <c r="O154" s="9">
        <v>35</v>
      </c>
    </row>
    <row r="155" spans="1:15" ht="92.25" customHeight="1" x14ac:dyDescent="0.25">
      <c r="A155" s="8" t="s">
        <v>182</v>
      </c>
      <c r="B155" s="31" t="s">
        <v>141</v>
      </c>
      <c r="C155" s="32" t="s">
        <v>348</v>
      </c>
      <c r="D155" s="9"/>
      <c r="E155" s="9"/>
      <c r="F155" s="9"/>
      <c r="G155" s="9"/>
      <c r="H155" s="9">
        <f>G85*L155%</f>
        <v>7708897.1302642561</v>
      </c>
      <c r="I155" s="9">
        <v>1701</v>
      </c>
      <c r="J155" s="9">
        <v>36</v>
      </c>
      <c r="K155" s="9">
        <f t="shared" si="41"/>
        <v>61236</v>
      </c>
      <c r="L155" s="27">
        <f>K155/K84*100</f>
        <v>0.87373551055278331</v>
      </c>
      <c r="M155" s="9">
        <f t="shared" si="42"/>
        <v>4531.979500449298</v>
      </c>
      <c r="N155" s="9"/>
      <c r="O155" s="9">
        <v>35</v>
      </c>
    </row>
    <row r="156" spans="1:15" ht="99.75" customHeight="1" x14ac:dyDescent="0.25">
      <c r="A156" s="8" t="s">
        <v>183</v>
      </c>
      <c r="B156" s="31" t="s">
        <v>142</v>
      </c>
      <c r="C156" s="32" t="s">
        <v>349</v>
      </c>
      <c r="D156" s="9"/>
      <c r="E156" s="9"/>
      <c r="F156" s="9"/>
      <c r="G156" s="9"/>
      <c r="H156" s="9">
        <f>G85*L156%</f>
        <v>7708897.1302642561</v>
      </c>
      <c r="I156" s="9">
        <v>1701</v>
      </c>
      <c r="J156" s="9">
        <v>36</v>
      </c>
      <c r="K156" s="9">
        <f t="shared" si="41"/>
        <v>61236</v>
      </c>
      <c r="L156" s="27">
        <f>K156/K84*100</f>
        <v>0.87373551055278331</v>
      </c>
      <c r="M156" s="9">
        <f>H156/I156</f>
        <v>4531.979500449298</v>
      </c>
      <c r="N156" s="9"/>
      <c r="O156" s="9">
        <v>55</v>
      </c>
    </row>
    <row r="157" spans="1:15" s="26" customFormat="1" ht="36" hidden="1" customHeight="1" x14ac:dyDescent="0.4">
      <c r="A157" s="22" t="s">
        <v>184</v>
      </c>
      <c r="B157" s="23" t="s">
        <v>350</v>
      </c>
      <c r="C157" s="24"/>
      <c r="D157" s="25"/>
      <c r="E157" s="25"/>
      <c r="F157" s="25"/>
      <c r="G157" s="25"/>
      <c r="H157" s="45">
        <f>SUM(H158:H163)</f>
        <v>0</v>
      </c>
      <c r="I157" s="45">
        <f t="shared" ref="I157:J157" si="43">SUM(I158:I163)</f>
        <v>0</v>
      </c>
      <c r="J157" s="45">
        <f t="shared" si="43"/>
        <v>0</v>
      </c>
      <c r="K157" s="25"/>
      <c r="L157" s="25"/>
      <c r="M157" s="25"/>
      <c r="N157" s="9"/>
      <c r="O157" s="9"/>
    </row>
    <row r="158" spans="1:15" ht="124.2" hidden="1" x14ac:dyDescent="0.25">
      <c r="A158" s="8" t="s">
        <v>185</v>
      </c>
      <c r="B158" s="31" t="s">
        <v>351</v>
      </c>
      <c r="C158" s="32" t="s">
        <v>352</v>
      </c>
      <c r="D158" s="9"/>
      <c r="E158" s="9"/>
      <c r="F158" s="9"/>
      <c r="G158" s="9"/>
      <c r="H158" s="9"/>
      <c r="I158" s="9"/>
      <c r="J158" s="9"/>
      <c r="K158" s="9"/>
      <c r="L158" s="9"/>
      <c r="M158" s="9"/>
      <c r="N158" s="9"/>
      <c r="O158" s="9">
        <v>60</v>
      </c>
    </row>
    <row r="159" spans="1:15" ht="171" hidden="1" customHeight="1" x14ac:dyDescent="0.25">
      <c r="A159" s="8" t="s">
        <v>186</v>
      </c>
      <c r="B159" s="31" t="s">
        <v>353</v>
      </c>
      <c r="C159" s="32" t="s">
        <v>354</v>
      </c>
      <c r="D159" s="9"/>
      <c r="E159" s="9"/>
      <c r="F159" s="9"/>
      <c r="G159" s="9"/>
      <c r="H159" s="9"/>
      <c r="I159" s="9"/>
      <c r="J159" s="9"/>
      <c r="K159" s="9"/>
      <c r="L159" s="9"/>
      <c r="M159" s="9"/>
      <c r="N159" s="9">
        <f t="shared" ref="N159:N161" si="44">M159/12</f>
        <v>0</v>
      </c>
      <c r="O159" s="9" t="e">
        <f t="shared" ref="O159:O220" si="45">H159/K159</f>
        <v>#DIV/0!</v>
      </c>
    </row>
    <row r="160" spans="1:15" ht="117.75" hidden="1" customHeight="1" x14ac:dyDescent="0.25">
      <c r="A160" s="8" t="s">
        <v>187</v>
      </c>
      <c r="B160" s="31" t="s">
        <v>355</v>
      </c>
      <c r="C160" s="32" t="s">
        <v>356</v>
      </c>
      <c r="D160" s="9"/>
      <c r="E160" s="9"/>
      <c r="F160" s="9"/>
      <c r="G160" s="9"/>
      <c r="H160" s="9"/>
      <c r="I160" s="9"/>
      <c r="J160" s="9"/>
      <c r="K160" s="9"/>
      <c r="L160" s="9"/>
      <c r="M160" s="9"/>
      <c r="N160" s="9">
        <f t="shared" si="44"/>
        <v>0</v>
      </c>
      <c r="O160" s="9" t="e">
        <f t="shared" si="45"/>
        <v>#DIV/0!</v>
      </c>
    </row>
    <row r="161" spans="1:15" ht="180" hidden="1" customHeight="1" x14ac:dyDescent="0.25">
      <c r="A161" s="8" t="s">
        <v>188</v>
      </c>
      <c r="B161" s="31" t="s">
        <v>357</v>
      </c>
      <c r="C161" s="32" t="s">
        <v>358</v>
      </c>
      <c r="D161" s="9"/>
      <c r="E161" s="9"/>
      <c r="F161" s="9"/>
      <c r="G161" s="9"/>
      <c r="H161" s="9"/>
      <c r="I161" s="9"/>
      <c r="J161" s="9"/>
      <c r="K161" s="9"/>
      <c r="L161" s="9"/>
      <c r="M161" s="9"/>
      <c r="N161" s="9">
        <f t="shared" si="44"/>
        <v>0</v>
      </c>
      <c r="O161" s="9" t="e">
        <f t="shared" si="45"/>
        <v>#DIV/0!</v>
      </c>
    </row>
    <row r="162" spans="1:15" ht="57" hidden="1" customHeight="1" x14ac:dyDescent="0.25">
      <c r="A162" s="8" t="s">
        <v>189</v>
      </c>
      <c r="B162" s="31" t="s">
        <v>359</v>
      </c>
      <c r="C162" s="32" t="s">
        <v>360</v>
      </c>
      <c r="D162" s="9"/>
      <c r="E162" s="9"/>
      <c r="F162" s="9"/>
      <c r="G162" s="9"/>
      <c r="H162" s="9"/>
      <c r="I162" s="9"/>
      <c r="J162" s="9"/>
      <c r="K162" s="9"/>
      <c r="L162" s="9"/>
      <c r="M162" s="9"/>
      <c r="N162" s="9">
        <f t="shared" ref="N162:N225" si="46">M162/12</f>
        <v>0</v>
      </c>
      <c r="O162" s="9" t="e">
        <f t="shared" si="45"/>
        <v>#DIV/0!</v>
      </c>
    </row>
    <row r="163" spans="1:15" ht="45.75" hidden="1" customHeight="1" x14ac:dyDescent="0.25">
      <c r="A163" s="8" t="s">
        <v>190</v>
      </c>
      <c r="B163" s="31" t="s">
        <v>361</v>
      </c>
      <c r="C163" s="32" t="s">
        <v>362</v>
      </c>
      <c r="D163" s="9"/>
      <c r="E163" s="9"/>
      <c r="F163" s="9"/>
      <c r="G163" s="9"/>
      <c r="H163" s="9"/>
      <c r="I163" s="9"/>
      <c r="J163" s="9"/>
      <c r="K163" s="9"/>
      <c r="L163" s="9"/>
      <c r="M163" s="9"/>
      <c r="N163" s="9">
        <f t="shared" si="46"/>
        <v>0</v>
      </c>
      <c r="O163" s="9" t="e">
        <f t="shared" si="45"/>
        <v>#DIV/0!</v>
      </c>
    </row>
    <row r="164" spans="1:15" ht="22.2" customHeight="1" x14ac:dyDescent="0.25">
      <c r="A164" s="8"/>
      <c r="B164" s="31"/>
      <c r="C164" s="32"/>
      <c r="D164" s="9"/>
      <c r="E164" s="9"/>
      <c r="F164" s="9"/>
      <c r="G164" s="9"/>
      <c r="H164" s="9"/>
      <c r="I164" s="9"/>
      <c r="J164" s="9"/>
      <c r="K164" s="9"/>
      <c r="L164" s="9"/>
      <c r="M164" s="9"/>
      <c r="N164" s="9"/>
      <c r="O164" s="9"/>
    </row>
    <row r="165" spans="1:15" s="42" customFormat="1" ht="17.399999999999999" x14ac:dyDescent="0.3">
      <c r="A165" s="12"/>
      <c r="B165" s="2" t="s">
        <v>107</v>
      </c>
      <c r="C165" s="2"/>
      <c r="D165" s="7"/>
      <c r="E165" s="7"/>
      <c r="F165" s="7"/>
      <c r="G165" s="7"/>
      <c r="H165" s="46">
        <f>H168+H177+H188+H193</f>
        <v>249428226</v>
      </c>
      <c r="I165" s="46">
        <f t="shared" ref="I165:M165" si="47">I168+I177+I188+I193</f>
        <v>4280</v>
      </c>
      <c r="J165" s="46">
        <f t="shared" si="47"/>
        <v>742</v>
      </c>
      <c r="K165" s="46">
        <f t="shared" si="47"/>
        <v>396970</v>
      </c>
      <c r="L165" s="46">
        <f t="shared" si="47"/>
        <v>100</v>
      </c>
      <c r="M165" s="46">
        <f t="shared" si="47"/>
        <v>0</v>
      </c>
      <c r="N165" s="46"/>
      <c r="O165" s="46"/>
    </row>
    <row r="166" spans="1:15" x14ac:dyDescent="0.25">
      <c r="A166" s="8"/>
      <c r="B166" s="2" t="s">
        <v>108</v>
      </c>
      <c r="C166" s="32"/>
      <c r="D166" s="9"/>
      <c r="E166" s="9"/>
      <c r="F166" s="9"/>
      <c r="G166" s="9">
        <f>H166+H167</f>
        <v>249428226</v>
      </c>
      <c r="H166" s="9">
        <v>70487664</v>
      </c>
      <c r="I166" s="9"/>
      <c r="J166" s="9"/>
      <c r="K166" s="9"/>
      <c r="L166" s="9"/>
      <c r="M166" s="9"/>
      <c r="N166" s="9"/>
      <c r="O166" s="9"/>
    </row>
    <row r="167" spans="1:15" x14ac:dyDescent="0.25">
      <c r="A167" s="8"/>
      <c r="B167" s="2" t="s">
        <v>109</v>
      </c>
      <c r="C167" s="32"/>
      <c r="D167" s="9"/>
      <c r="E167" s="9"/>
      <c r="F167" s="9"/>
      <c r="G167" s="9"/>
      <c r="H167" s="9">
        <f>9572064+8718460+5015123+4314778+3996944+1458287+714666+30076185+115074055</f>
        <v>178940562</v>
      </c>
      <c r="I167" s="9"/>
      <c r="J167" s="9"/>
      <c r="K167" s="9"/>
      <c r="L167" s="9"/>
      <c r="M167" s="9"/>
      <c r="N167" s="9"/>
      <c r="O167" s="9"/>
    </row>
    <row r="168" spans="1:15" s="5" customFormat="1" ht="52.2" x14ac:dyDescent="0.25">
      <c r="A168" s="2">
        <v>1</v>
      </c>
      <c r="B168" s="2" t="s">
        <v>110</v>
      </c>
      <c r="C168" s="32"/>
      <c r="D168" s="7"/>
      <c r="E168" s="7"/>
      <c r="F168" s="7"/>
      <c r="G168" s="7"/>
      <c r="H168" s="46">
        <f>SUM(H169:H176)</f>
        <v>249428226</v>
      </c>
      <c r="I168" s="46">
        <f t="shared" ref="I168:L168" si="48">SUM(I169:I176)</f>
        <v>4280</v>
      </c>
      <c r="J168" s="46">
        <f t="shared" si="48"/>
        <v>742</v>
      </c>
      <c r="K168" s="46">
        <f t="shared" si="48"/>
        <v>396970</v>
      </c>
      <c r="L168" s="46">
        <f t="shared" si="48"/>
        <v>100</v>
      </c>
      <c r="M168" s="7"/>
      <c r="N168" s="9"/>
      <c r="O168" s="9"/>
    </row>
    <row r="169" spans="1:15" ht="122.25" customHeight="1" x14ac:dyDescent="0.25">
      <c r="A169" s="8" t="s">
        <v>9</v>
      </c>
      <c r="B169" s="31" t="s">
        <v>111</v>
      </c>
      <c r="C169" s="47" t="s">
        <v>202</v>
      </c>
      <c r="D169" s="9"/>
      <c r="E169" s="9"/>
      <c r="F169" s="9"/>
      <c r="G169" s="9"/>
      <c r="H169" s="9">
        <f>G166*L169%</f>
        <v>82358376.509433955</v>
      </c>
      <c r="I169" s="9">
        <v>535</v>
      </c>
      <c r="J169" s="9">
        <v>245</v>
      </c>
      <c r="K169" s="9">
        <f t="shared" ref="K169:K170" si="49">J169*I169</f>
        <v>131075</v>
      </c>
      <c r="L169" s="27">
        <f>K169/K165*100</f>
        <v>33.018867924528301</v>
      </c>
      <c r="M169" s="9">
        <f>H169/I169</f>
        <v>153940.89067183918</v>
      </c>
      <c r="N169" s="9">
        <f>M169/12</f>
        <v>12828.407555986598</v>
      </c>
      <c r="O169" s="9">
        <v>70</v>
      </c>
    </row>
    <row r="170" spans="1:15" ht="96.6" x14ac:dyDescent="0.25">
      <c r="A170" s="8" t="s">
        <v>11</v>
      </c>
      <c r="B170" s="31" t="s">
        <v>112</v>
      </c>
      <c r="C170" s="32" t="s">
        <v>192</v>
      </c>
      <c r="D170" s="9"/>
      <c r="E170" s="9"/>
      <c r="F170" s="9"/>
      <c r="G170" s="9"/>
      <c r="H170" s="9">
        <f>G166*L170%</f>
        <v>34960290.436657682</v>
      </c>
      <c r="I170" s="9">
        <v>535</v>
      </c>
      <c r="J170" s="9">
        <v>104</v>
      </c>
      <c r="K170" s="9">
        <f t="shared" si="49"/>
        <v>55640</v>
      </c>
      <c r="L170" s="27">
        <f>K170/K165*100</f>
        <v>14.016172506738545</v>
      </c>
      <c r="M170" s="9">
        <f t="shared" ref="M170:M171" si="50">H170/I170</f>
        <v>65346.337264780712</v>
      </c>
      <c r="N170" s="9"/>
      <c r="O170" s="9">
        <v>110</v>
      </c>
    </row>
    <row r="171" spans="1:15" ht="331.2" x14ac:dyDescent="0.25">
      <c r="A171" s="8" t="s">
        <v>13</v>
      </c>
      <c r="B171" s="31" t="s">
        <v>33</v>
      </c>
      <c r="C171" s="32" t="s">
        <v>193</v>
      </c>
      <c r="D171" s="9"/>
      <c r="E171" s="9"/>
      <c r="F171" s="9"/>
      <c r="G171" s="9"/>
      <c r="H171" s="9">
        <f>G166*L171%</f>
        <v>34960290.436657682</v>
      </c>
      <c r="I171" s="9">
        <v>535</v>
      </c>
      <c r="J171" s="9">
        <v>104</v>
      </c>
      <c r="K171" s="9">
        <f t="shared" ref="K171:K172" si="51">J171*I171</f>
        <v>55640</v>
      </c>
      <c r="L171" s="27">
        <f>K171/K165*100</f>
        <v>14.016172506738545</v>
      </c>
      <c r="M171" s="9">
        <f t="shared" si="50"/>
        <v>65346.337264780712</v>
      </c>
      <c r="N171" s="9"/>
      <c r="O171" s="9">
        <v>35</v>
      </c>
    </row>
    <row r="172" spans="1:15" ht="55.2" x14ac:dyDescent="0.25">
      <c r="A172" s="8" t="s">
        <v>15</v>
      </c>
      <c r="B172" s="31" t="s">
        <v>86</v>
      </c>
      <c r="C172" s="32" t="s">
        <v>194</v>
      </c>
      <c r="D172" s="9"/>
      <c r="E172" s="9"/>
      <c r="F172" s="9"/>
      <c r="G172" s="9"/>
      <c r="H172" s="9">
        <f>G166*L172%</f>
        <v>4033879.6657681945</v>
      </c>
      <c r="I172" s="9">
        <v>535</v>
      </c>
      <c r="J172" s="9">
        <v>12</v>
      </c>
      <c r="K172" s="9">
        <f t="shared" si="51"/>
        <v>6420</v>
      </c>
      <c r="L172" s="27">
        <f>K172/K165*100</f>
        <v>1.6172506738544474</v>
      </c>
      <c r="M172" s="9">
        <f>H172/I172</f>
        <v>7539.9619920900832</v>
      </c>
      <c r="N172" s="9"/>
      <c r="O172" s="9">
        <v>20</v>
      </c>
    </row>
    <row r="173" spans="1:15" ht="124.2" x14ac:dyDescent="0.25">
      <c r="A173" s="8" t="s">
        <v>17</v>
      </c>
      <c r="B173" s="31" t="s">
        <v>89</v>
      </c>
      <c r="C173" s="32" t="s">
        <v>196</v>
      </c>
      <c r="D173" s="9"/>
      <c r="E173" s="9"/>
      <c r="F173" s="9"/>
      <c r="G173" s="9"/>
      <c r="H173" s="9">
        <f>G166*L173%</f>
        <v>82358376.509433955</v>
      </c>
      <c r="I173" s="9">
        <v>535</v>
      </c>
      <c r="J173" s="9">
        <v>245</v>
      </c>
      <c r="K173" s="9">
        <f t="shared" ref="K173" si="52">J173*I173</f>
        <v>131075</v>
      </c>
      <c r="L173" s="27">
        <f>K173/K165*100</f>
        <v>33.018867924528301</v>
      </c>
      <c r="M173" s="9">
        <f t="shared" ref="M173:M227" si="53">H173/I173</f>
        <v>153940.89067183918</v>
      </c>
      <c r="N173" s="9"/>
      <c r="O173" s="9">
        <v>20</v>
      </c>
    </row>
    <row r="174" spans="1:15" ht="82.8" x14ac:dyDescent="0.25">
      <c r="A174" s="8" t="s">
        <v>19</v>
      </c>
      <c r="B174" s="31" t="s">
        <v>92</v>
      </c>
      <c r="C174" s="47" t="s">
        <v>195</v>
      </c>
      <c r="D174" s="2"/>
      <c r="E174" s="2"/>
      <c r="F174" s="2"/>
      <c r="G174" s="2"/>
      <c r="H174" s="9">
        <f>G166*L174%</f>
        <v>2016939.8328840972</v>
      </c>
      <c r="I174" s="9">
        <v>535</v>
      </c>
      <c r="J174" s="9">
        <v>6</v>
      </c>
      <c r="K174" s="9">
        <f t="shared" ref="K174" si="54">J174*I174</f>
        <v>3210</v>
      </c>
      <c r="L174" s="27">
        <f>K174/K165*100</f>
        <v>0.80862533692722371</v>
      </c>
      <c r="M174" s="9">
        <f t="shared" si="53"/>
        <v>3769.9809960450416</v>
      </c>
      <c r="N174" s="9"/>
      <c r="O174" s="9">
        <v>15</v>
      </c>
    </row>
    <row r="175" spans="1:15" ht="55.2" x14ac:dyDescent="0.25">
      <c r="A175" s="8" t="s">
        <v>21</v>
      </c>
      <c r="B175" s="31" t="s">
        <v>37</v>
      </c>
      <c r="C175" s="32" t="s">
        <v>194</v>
      </c>
      <c r="D175" s="48"/>
      <c r="E175" s="48"/>
      <c r="F175" s="48"/>
      <c r="G175" s="48"/>
      <c r="H175" s="9">
        <f>G166*L175%</f>
        <v>8067759.331536389</v>
      </c>
      <c r="I175" s="9">
        <v>535</v>
      </c>
      <c r="J175" s="9">
        <v>24</v>
      </c>
      <c r="K175" s="9">
        <f t="shared" ref="K175" si="55">J175*I175</f>
        <v>12840</v>
      </c>
      <c r="L175" s="27">
        <f>K175/K165*100</f>
        <v>3.2345013477088949</v>
      </c>
      <c r="M175" s="9">
        <f t="shared" si="53"/>
        <v>15079.923984180166</v>
      </c>
      <c r="N175" s="9"/>
      <c r="O175" s="9">
        <v>35</v>
      </c>
    </row>
    <row r="176" spans="1:15" ht="96.6" x14ac:dyDescent="0.25">
      <c r="A176" s="8" t="s">
        <v>23</v>
      </c>
      <c r="B176" s="31" t="s">
        <v>93</v>
      </c>
      <c r="C176" s="32" t="s">
        <v>197</v>
      </c>
      <c r="D176" s="9"/>
      <c r="E176" s="9"/>
      <c r="F176" s="9"/>
      <c r="G176" s="9"/>
      <c r="H176" s="9">
        <f>G166*L176%</f>
        <v>672313.27762803237</v>
      </c>
      <c r="I176" s="9">
        <v>535</v>
      </c>
      <c r="J176" s="9">
        <v>2</v>
      </c>
      <c r="K176" s="9">
        <f t="shared" ref="K176" si="56">J176*I176</f>
        <v>1070</v>
      </c>
      <c r="L176" s="27">
        <f>K176/K165*100</f>
        <v>0.26954177897574128</v>
      </c>
      <c r="M176" s="9">
        <f t="shared" si="53"/>
        <v>1256.6603320150139</v>
      </c>
      <c r="N176" s="9"/>
      <c r="O176" s="9">
        <v>50</v>
      </c>
    </row>
    <row r="177" spans="1:15" ht="52.2" x14ac:dyDescent="0.25">
      <c r="A177" s="2">
        <v>2</v>
      </c>
      <c r="B177" s="2" t="s">
        <v>113</v>
      </c>
      <c r="C177" s="32"/>
      <c r="D177" s="52"/>
      <c r="E177" s="52"/>
      <c r="F177" s="52"/>
      <c r="G177" s="52"/>
      <c r="H177" s="52"/>
      <c r="I177" s="52"/>
      <c r="J177" s="52"/>
      <c r="K177" s="52"/>
      <c r="L177" s="52"/>
      <c r="M177" s="9"/>
      <c r="N177" s="9"/>
      <c r="O177" s="9"/>
    </row>
    <row r="178" spans="1:15" ht="110.4" x14ac:dyDescent="0.25">
      <c r="A178" s="8" t="s">
        <v>44</v>
      </c>
      <c r="B178" s="31" t="s">
        <v>51</v>
      </c>
      <c r="C178" s="47" t="s">
        <v>198</v>
      </c>
      <c r="D178" s="9"/>
      <c r="E178" s="9"/>
      <c r="F178" s="9"/>
      <c r="G178" s="9"/>
      <c r="H178" s="9">
        <f>G166*L178%</f>
        <v>34960290.436657682</v>
      </c>
      <c r="I178" s="9">
        <v>535</v>
      </c>
      <c r="J178" s="9">
        <v>104</v>
      </c>
      <c r="K178" s="9">
        <f t="shared" ref="K178" si="57">J178*I178</f>
        <v>55640</v>
      </c>
      <c r="L178" s="27">
        <f>K178/K165*100</f>
        <v>14.016172506738545</v>
      </c>
      <c r="M178" s="9">
        <f>H178/I178</f>
        <v>65346.337264780712</v>
      </c>
      <c r="N178" s="9"/>
      <c r="O178" s="9">
        <v>35</v>
      </c>
    </row>
    <row r="179" spans="1:15" ht="110.4" x14ac:dyDescent="0.25">
      <c r="A179" s="8" t="s">
        <v>46</v>
      </c>
      <c r="B179" s="31" t="s">
        <v>55</v>
      </c>
      <c r="C179" s="32" t="s">
        <v>199</v>
      </c>
      <c r="D179" s="9"/>
      <c r="E179" s="9"/>
      <c r="F179" s="9"/>
      <c r="G179" s="9"/>
      <c r="H179" s="9">
        <f>G166*L179%</f>
        <v>82358376.509433955</v>
      </c>
      <c r="I179" s="9">
        <v>535</v>
      </c>
      <c r="J179" s="9">
        <v>245</v>
      </c>
      <c r="K179" s="9">
        <f t="shared" ref="K179:K187" si="58">J179*I179</f>
        <v>131075</v>
      </c>
      <c r="L179" s="27">
        <f>K179/K165*100</f>
        <v>33.018867924528301</v>
      </c>
      <c r="M179" s="9">
        <f t="shared" ref="M179:M184" si="59">H179/I179</f>
        <v>153940.89067183918</v>
      </c>
      <c r="N179" s="9"/>
      <c r="O179" s="9">
        <v>45</v>
      </c>
    </row>
    <row r="180" spans="1:15" ht="220.8" x14ac:dyDescent="0.25">
      <c r="A180" s="8" t="s">
        <v>48</v>
      </c>
      <c r="B180" s="31" t="s">
        <v>95</v>
      </c>
      <c r="C180" s="32" t="s">
        <v>200</v>
      </c>
      <c r="D180" s="9"/>
      <c r="E180" s="9"/>
      <c r="F180" s="9"/>
      <c r="G180" s="9"/>
      <c r="H180" s="9">
        <f>G166*L180%</f>
        <v>34960290.436657682</v>
      </c>
      <c r="I180" s="9">
        <v>535</v>
      </c>
      <c r="J180" s="9">
        <v>104</v>
      </c>
      <c r="K180" s="9">
        <f t="shared" si="58"/>
        <v>55640</v>
      </c>
      <c r="L180" s="27">
        <f>K180/K165*100</f>
        <v>14.016172506738545</v>
      </c>
      <c r="M180" s="9">
        <f t="shared" si="59"/>
        <v>65346.337264780712</v>
      </c>
      <c r="N180" s="9"/>
      <c r="O180" s="9">
        <v>50</v>
      </c>
    </row>
    <row r="181" spans="1:15" ht="108" x14ac:dyDescent="0.25">
      <c r="A181" s="8" t="s">
        <v>50</v>
      </c>
      <c r="B181" s="31" t="s">
        <v>57</v>
      </c>
      <c r="C181" s="32" t="s">
        <v>201</v>
      </c>
      <c r="D181" s="9"/>
      <c r="E181" s="9"/>
      <c r="F181" s="9"/>
      <c r="G181" s="9"/>
      <c r="H181" s="9">
        <f>G166*L181%</f>
        <v>34960290.436657682</v>
      </c>
      <c r="I181" s="9">
        <v>535</v>
      </c>
      <c r="J181" s="9">
        <v>104</v>
      </c>
      <c r="K181" s="9">
        <f t="shared" si="58"/>
        <v>55640</v>
      </c>
      <c r="L181" s="27">
        <f>K181/K165*100</f>
        <v>14.016172506738545</v>
      </c>
      <c r="M181" s="9">
        <f t="shared" si="59"/>
        <v>65346.337264780712</v>
      </c>
      <c r="N181" s="9"/>
      <c r="O181" s="9">
        <v>15</v>
      </c>
    </row>
    <row r="182" spans="1:15" ht="41.4" x14ac:dyDescent="0.25">
      <c r="A182" s="8" t="s">
        <v>52</v>
      </c>
      <c r="B182" s="31" t="s">
        <v>114</v>
      </c>
      <c r="C182" s="47" t="s">
        <v>203</v>
      </c>
      <c r="D182" s="9"/>
      <c r="E182" s="9"/>
      <c r="F182" s="9"/>
      <c r="G182" s="9"/>
      <c r="H182" s="9">
        <f>G166*L182%</f>
        <v>8067759.331536389</v>
      </c>
      <c r="I182" s="9">
        <v>535</v>
      </c>
      <c r="J182" s="9">
        <v>24</v>
      </c>
      <c r="K182" s="9">
        <f t="shared" si="58"/>
        <v>12840</v>
      </c>
      <c r="L182" s="27">
        <f>K182/K165*100</f>
        <v>3.2345013477088949</v>
      </c>
      <c r="M182" s="9">
        <f t="shared" si="59"/>
        <v>15079.923984180166</v>
      </c>
      <c r="N182" s="9"/>
      <c r="O182" s="9">
        <v>70</v>
      </c>
    </row>
    <row r="183" spans="1:15" ht="46.8" x14ac:dyDescent="0.25">
      <c r="A183" s="8" t="s">
        <v>54</v>
      </c>
      <c r="B183" s="31" t="s">
        <v>115</v>
      </c>
      <c r="C183" s="49" t="s">
        <v>204</v>
      </c>
      <c r="D183" s="9"/>
      <c r="E183" s="9"/>
      <c r="F183" s="9"/>
      <c r="G183" s="9"/>
      <c r="H183" s="9">
        <f>G166*L183%</f>
        <v>17480145.218328841</v>
      </c>
      <c r="I183" s="9">
        <v>535</v>
      </c>
      <c r="J183" s="9">
        <v>52</v>
      </c>
      <c r="K183" s="9">
        <f t="shared" si="58"/>
        <v>27820</v>
      </c>
      <c r="L183" s="27">
        <f>K183/K165*100</f>
        <v>7.0080862533692727</v>
      </c>
      <c r="M183" s="9">
        <f t="shared" si="59"/>
        <v>32673.168632390356</v>
      </c>
      <c r="N183" s="9"/>
      <c r="O183" s="9">
        <v>45</v>
      </c>
    </row>
    <row r="184" spans="1:15" ht="151.80000000000001" x14ac:dyDescent="0.25">
      <c r="A184" s="8" t="s">
        <v>56</v>
      </c>
      <c r="B184" s="31" t="s">
        <v>116</v>
      </c>
      <c r="C184" s="32" t="s">
        <v>205</v>
      </c>
      <c r="D184" s="9"/>
      <c r="E184" s="9"/>
      <c r="F184" s="9"/>
      <c r="G184" s="9"/>
      <c r="H184" s="9">
        <f>G166*L184%</f>
        <v>7059289.4150943402</v>
      </c>
      <c r="I184" s="9">
        <v>535</v>
      </c>
      <c r="J184" s="9">
        <v>21</v>
      </c>
      <c r="K184" s="9">
        <f t="shared" si="58"/>
        <v>11235</v>
      </c>
      <c r="L184" s="27">
        <f>K184/K165*100</f>
        <v>2.8301886792452833</v>
      </c>
      <c r="M184" s="9">
        <f t="shared" si="59"/>
        <v>13194.933486157644</v>
      </c>
      <c r="N184" s="9"/>
      <c r="O184" s="9">
        <v>70</v>
      </c>
    </row>
    <row r="185" spans="1:15" ht="110.4" x14ac:dyDescent="0.25">
      <c r="A185" s="8" t="s">
        <v>58</v>
      </c>
      <c r="B185" s="31" t="s">
        <v>103</v>
      </c>
      <c r="C185" s="47" t="s">
        <v>206</v>
      </c>
      <c r="D185" s="9"/>
      <c r="E185" s="9"/>
      <c r="F185" s="9"/>
      <c r="G185" s="9"/>
      <c r="H185" s="9">
        <f>G166*L185%</f>
        <v>40338796.657681935</v>
      </c>
      <c r="I185" s="9">
        <v>535</v>
      </c>
      <c r="J185" s="9">
        <v>120</v>
      </c>
      <c r="K185" s="9">
        <f t="shared" si="58"/>
        <v>64200</v>
      </c>
      <c r="L185" s="27">
        <f>K185/K165*100</f>
        <v>16.172506738544474</v>
      </c>
      <c r="M185" s="9">
        <f t="shared" si="53"/>
        <v>75399.619920900819</v>
      </c>
      <c r="N185" s="9"/>
      <c r="O185" s="9">
        <v>80</v>
      </c>
    </row>
    <row r="186" spans="1:15" ht="79.2" x14ac:dyDescent="0.25">
      <c r="A186" s="8" t="s">
        <v>60</v>
      </c>
      <c r="B186" s="31" t="s">
        <v>73</v>
      </c>
      <c r="C186" s="50" t="s">
        <v>207</v>
      </c>
      <c r="D186" s="9"/>
      <c r="E186" s="9"/>
      <c r="F186" s="9"/>
      <c r="G186" s="9"/>
      <c r="H186" s="9">
        <f>G166*L186%</f>
        <v>4033879.6657681945</v>
      </c>
      <c r="I186" s="9">
        <v>535</v>
      </c>
      <c r="J186" s="9">
        <v>12</v>
      </c>
      <c r="K186" s="9">
        <f t="shared" si="58"/>
        <v>6420</v>
      </c>
      <c r="L186" s="27">
        <f>K186/K165*100</f>
        <v>1.6172506738544474</v>
      </c>
      <c r="M186" s="9">
        <f t="shared" si="53"/>
        <v>7539.9619920900832</v>
      </c>
      <c r="N186" s="9"/>
      <c r="O186" s="9">
        <v>35</v>
      </c>
    </row>
    <row r="187" spans="1:15" ht="96.6" x14ac:dyDescent="0.25">
      <c r="A187" s="8" t="s">
        <v>62</v>
      </c>
      <c r="B187" s="31" t="s">
        <v>75</v>
      </c>
      <c r="C187" s="32" t="s">
        <v>208</v>
      </c>
      <c r="D187" s="9"/>
      <c r="E187" s="9"/>
      <c r="F187" s="9"/>
      <c r="G187" s="9"/>
      <c r="H187" s="9">
        <f>G166*L187%</f>
        <v>8067759.331536389</v>
      </c>
      <c r="I187" s="9">
        <v>535</v>
      </c>
      <c r="J187" s="9">
        <v>24</v>
      </c>
      <c r="K187" s="9">
        <f t="shared" si="58"/>
        <v>12840</v>
      </c>
      <c r="L187" s="27">
        <f>K187/K165*100</f>
        <v>3.2345013477088949</v>
      </c>
      <c r="M187" s="9">
        <f t="shared" si="53"/>
        <v>15079.923984180166</v>
      </c>
      <c r="N187" s="9"/>
      <c r="O187" s="9">
        <v>50</v>
      </c>
    </row>
    <row r="188" spans="1:15" s="19" customFormat="1" ht="61.2" x14ac:dyDescent="0.35">
      <c r="A188" s="17">
        <v>3</v>
      </c>
      <c r="B188" s="17" t="s">
        <v>149</v>
      </c>
      <c r="C188" s="17"/>
      <c r="D188" s="18"/>
      <c r="E188" s="18"/>
      <c r="F188" s="18"/>
      <c r="G188" s="18"/>
      <c r="H188" s="18"/>
      <c r="I188" s="18"/>
      <c r="J188" s="18"/>
      <c r="K188" s="18"/>
      <c r="L188" s="18"/>
      <c r="M188" s="9"/>
      <c r="N188" s="9"/>
      <c r="O188" s="9"/>
    </row>
    <row r="189" spans="1:15" ht="110.4" x14ac:dyDescent="0.25">
      <c r="A189" s="31" t="s">
        <v>105</v>
      </c>
      <c r="B189" s="31" t="s">
        <v>117</v>
      </c>
      <c r="C189" s="32" t="s">
        <v>210</v>
      </c>
      <c r="D189" s="9"/>
      <c r="E189" s="9"/>
      <c r="F189" s="9"/>
      <c r="G189" s="9"/>
      <c r="H189" s="9">
        <f>G166*L189%</f>
        <v>4033879.6657681945</v>
      </c>
      <c r="I189" s="9">
        <v>535</v>
      </c>
      <c r="J189" s="9">
        <v>12</v>
      </c>
      <c r="K189" s="9">
        <f t="shared" ref="K189:K192" si="60">J189*I189</f>
        <v>6420</v>
      </c>
      <c r="L189" s="27">
        <f>K189/K165*100</f>
        <v>1.6172506738544474</v>
      </c>
      <c r="M189" s="9">
        <f t="shared" ref="M189:M192" si="61">H189/I189</f>
        <v>7539.9619920900832</v>
      </c>
      <c r="N189" s="9"/>
      <c r="O189" s="9">
        <v>70</v>
      </c>
    </row>
    <row r="190" spans="1:15" ht="96.6" x14ac:dyDescent="0.25">
      <c r="A190" s="8" t="s">
        <v>106</v>
      </c>
      <c r="B190" s="31" t="s">
        <v>118</v>
      </c>
      <c r="C190" s="47" t="s">
        <v>209</v>
      </c>
      <c r="D190" s="9">
        <v>20</v>
      </c>
      <c r="E190" s="9"/>
      <c r="F190" s="9"/>
      <c r="G190" s="9"/>
      <c r="H190" s="9">
        <f>G166*L190%</f>
        <v>4033879.6657681945</v>
      </c>
      <c r="I190" s="9">
        <v>535</v>
      </c>
      <c r="J190" s="9">
        <v>12</v>
      </c>
      <c r="K190" s="9">
        <f t="shared" si="60"/>
        <v>6420</v>
      </c>
      <c r="L190" s="27">
        <f>K190/K165*100</f>
        <v>1.6172506738544474</v>
      </c>
      <c r="M190" s="9">
        <f t="shared" si="61"/>
        <v>7539.9619920900832</v>
      </c>
      <c r="N190" s="9"/>
      <c r="O190" s="9">
        <v>35</v>
      </c>
    </row>
    <row r="191" spans="1:15" ht="105" customHeight="1" x14ac:dyDescent="0.25">
      <c r="A191" s="8" t="s">
        <v>321</v>
      </c>
      <c r="B191" s="31" t="s">
        <v>119</v>
      </c>
      <c r="C191" s="32" t="s">
        <v>211</v>
      </c>
      <c r="D191" s="9">
        <v>10</v>
      </c>
      <c r="E191" s="9"/>
      <c r="F191" s="9"/>
      <c r="G191" s="9"/>
      <c r="H191" s="9">
        <f>G166*L191%</f>
        <v>4033879.6657681945</v>
      </c>
      <c r="I191" s="9">
        <v>535</v>
      </c>
      <c r="J191" s="9">
        <v>12</v>
      </c>
      <c r="K191" s="9">
        <f t="shared" si="60"/>
        <v>6420</v>
      </c>
      <c r="L191" s="27">
        <f>K191/K165*100</f>
        <v>1.6172506738544474</v>
      </c>
      <c r="M191" s="9">
        <f t="shared" si="61"/>
        <v>7539.9619920900832</v>
      </c>
      <c r="N191" s="9">
        <f t="shared" si="46"/>
        <v>628.33016600750693</v>
      </c>
      <c r="O191" s="9">
        <v>50</v>
      </c>
    </row>
    <row r="192" spans="1:15" ht="96.6" x14ac:dyDescent="0.25">
      <c r="A192" s="8" t="s">
        <v>157</v>
      </c>
      <c r="B192" s="31" t="s">
        <v>120</v>
      </c>
      <c r="C192" s="47" t="s">
        <v>212</v>
      </c>
      <c r="D192" s="9">
        <v>5</v>
      </c>
      <c r="E192" s="9"/>
      <c r="F192" s="9"/>
      <c r="G192" s="9"/>
      <c r="H192" s="9">
        <f>G166*L192%</f>
        <v>8067759.331536389</v>
      </c>
      <c r="I192" s="9">
        <v>535</v>
      </c>
      <c r="J192" s="9">
        <v>24</v>
      </c>
      <c r="K192" s="9">
        <f t="shared" si="60"/>
        <v>12840</v>
      </c>
      <c r="L192" s="27">
        <f>K192/K165*100</f>
        <v>3.2345013477088949</v>
      </c>
      <c r="M192" s="9">
        <f t="shared" si="61"/>
        <v>15079.923984180166</v>
      </c>
      <c r="N192" s="9">
        <f t="shared" si="46"/>
        <v>1256.6603320150139</v>
      </c>
      <c r="O192" s="9">
        <v>35</v>
      </c>
    </row>
    <row r="193" spans="1:15" ht="63" customHeight="1" x14ac:dyDescent="0.25">
      <c r="A193" s="2">
        <v>4</v>
      </c>
      <c r="B193" s="2" t="s">
        <v>150</v>
      </c>
      <c r="C193" s="32"/>
      <c r="D193" s="9">
        <v>10</v>
      </c>
      <c r="E193" s="9"/>
      <c r="F193" s="9"/>
      <c r="G193" s="9"/>
      <c r="H193" s="9"/>
      <c r="I193" s="9"/>
      <c r="J193" s="9"/>
      <c r="K193" s="9"/>
      <c r="L193" s="9"/>
      <c r="M193" s="9"/>
      <c r="N193" s="9"/>
      <c r="O193" s="9"/>
    </row>
    <row r="194" spans="1:15" ht="76.2" customHeight="1" x14ac:dyDescent="0.25">
      <c r="A194" s="2" t="s">
        <v>159</v>
      </c>
      <c r="B194" s="47" t="s">
        <v>213</v>
      </c>
      <c r="C194" s="32" t="s">
        <v>367</v>
      </c>
      <c r="D194" s="9"/>
      <c r="E194" s="9"/>
      <c r="F194" s="9"/>
      <c r="G194" s="9"/>
      <c r="H194" s="9">
        <f>G166*L194%</f>
        <v>8067759.331536389</v>
      </c>
      <c r="I194" s="9">
        <v>535</v>
      </c>
      <c r="J194" s="9">
        <v>24</v>
      </c>
      <c r="K194" s="9">
        <f t="shared" ref="K194:K195" si="62">J194*I194</f>
        <v>12840</v>
      </c>
      <c r="L194" s="27">
        <f>K194/K165*100</f>
        <v>3.2345013477088949</v>
      </c>
      <c r="M194" s="9">
        <f t="shared" ref="M194:M195" si="63">H194/I194</f>
        <v>15079.923984180166</v>
      </c>
      <c r="N194" s="9"/>
      <c r="O194" s="9">
        <v>70</v>
      </c>
    </row>
    <row r="195" spans="1:15" ht="378" customHeight="1" x14ac:dyDescent="0.25">
      <c r="A195" s="2" t="s">
        <v>160</v>
      </c>
      <c r="B195" s="31" t="s">
        <v>191</v>
      </c>
      <c r="C195" s="32" t="s">
        <v>368</v>
      </c>
      <c r="D195" s="9"/>
      <c r="E195" s="9"/>
      <c r="F195" s="9"/>
      <c r="G195" s="9"/>
      <c r="H195" s="9">
        <f>G166*L195%</f>
        <v>17480145.218328841</v>
      </c>
      <c r="I195" s="9">
        <v>535</v>
      </c>
      <c r="J195" s="9">
        <v>52</v>
      </c>
      <c r="K195" s="9">
        <f t="shared" si="62"/>
        <v>27820</v>
      </c>
      <c r="L195" s="27">
        <f>K195/K165*100</f>
        <v>7.0080862533692727</v>
      </c>
      <c r="M195" s="9">
        <f t="shared" si="63"/>
        <v>32673.168632390356</v>
      </c>
      <c r="N195" s="9"/>
      <c r="O195" s="9">
        <v>70</v>
      </c>
    </row>
    <row r="196" spans="1:15" ht="96.6" x14ac:dyDescent="0.25">
      <c r="A196" s="31" t="s">
        <v>161</v>
      </c>
      <c r="B196" s="31" t="s">
        <v>121</v>
      </c>
      <c r="C196" s="47" t="s">
        <v>214</v>
      </c>
      <c r="D196" s="9"/>
      <c r="E196" s="9"/>
      <c r="F196" s="9"/>
      <c r="G196" s="9"/>
      <c r="H196" s="9">
        <f>G166*L196%</f>
        <v>8067759.331536389</v>
      </c>
      <c r="I196" s="9">
        <v>535</v>
      </c>
      <c r="J196" s="9">
        <v>24</v>
      </c>
      <c r="K196" s="9">
        <f t="shared" ref="K196:K197" si="64">J196*I196</f>
        <v>12840</v>
      </c>
      <c r="L196" s="27">
        <f>K196/K165*100</f>
        <v>3.2345013477088949</v>
      </c>
      <c r="M196" s="9">
        <f t="shared" ref="M196:M197" si="65">H196/I196</f>
        <v>15079.923984180166</v>
      </c>
      <c r="N196" s="9"/>
      <c r="O196" s="9">
        <v>50</v>
      </c>
    </row>
    <row r="197" spans="1:15" ht="90" x14ac:dyDescent="0.25">
      <c r="A197" s="8" t="s">
        <v>162</v>
      </c>
      <c r="B197" s="31" t="s">
        <v>122</v>
      </c>
      <c r="C197" s="47" t="s">
        <v>216</v>
      </c>
      <c r="D197" s="9">
        <v>45</v>
      </c>
      <c r="E197" s="9"/>
      <c r="F197" s="9"/>
      <c r="G197" s="9"/>
      <c r="H197" s="9">
        <f>G166*L197%</f>
        <v>4033879.6657681945</v>
      </c>
      <c r="I197" s="9">
        <v>535</v>
      </c>
      <c r="J197" s="9">
        <v>12</v>
      </c>
      <c r="K197" s="9">
        <f t="shared" si="64"/>
        <v>6420</v>
      </c>
      <c r="L197" s="27">
        <f>K197/K165*100</f>
        <v>1.6172506738544474</v>
      </c>
      <c r="M197" s="9">
        <f t="shared" si="65"/>
        <v>7539.9619920900832</v>
      </c>
      <c r="N197" s="9"/>
      <c r="O197" s="9">
        <v>20</v>
      </c>
    </row>
    <row r="198" spans="1:15" ht="103.2" customHeight="1" x14ac:dyDescent="0.25">
      <c r="A198" s="8" t="s">
        <v>163</v>
      </c>
      <c r="B198" s="31" t="s">
        <v>123</v>
      </c>
      <c r="C198" s="32" t="s">
        <v>215</v>
      </c>
      <c r="D198" s="9">
        <v>30</v>
      </c>
      <c r="E198" s="9"/>
      <c r="F198" s="9"/>
      <c r="G198" s="9"/>
      <c r="H198" s="9">
        <f>G166*L198%</f>
        <v>6050819.4986522906</v>
      </c>
      <c r="I198" s="9">
        <v>535</v>
      </c>
      <c r="J198" s="9">
        <v>18</v>
      </c>
      <c r="K198" s="9">
        <f t="shared" ref="K198:K200" si="66">J198*I198</f>
        <v>9630</v>
      </c>
      <c r="L198" s="27">
        <f>K198/K165*100</f>
        <v>2.4258760107816713</v>
      </c>
      <c r="M198" s="9">
        <f t="shared" si="53"/>
        <v>11309.942988135123</v>
      </c>
      <c r="N198" s="9"/>
      <c r="O198" s="9">
        <v>20</v>
      </c>
    </row>
    <row r="199" spans="1:15" ht="124.2" x14ac:dyDescent="0.25">
      <c r="A199" s="8" t="s">
        <v>164</v>
      </c>
      <c r="B199" s="31" t="s">
        <v>124</v>
      </c>
      <c r="C199" s="32" t="s">
        <v>217</v>
      </c>
      <c r="D199" s="9">
        <v>30</v>
      </c>
      <c r="E199" s="9"/>
      <c r="F199" s="9"/>
      <c r="G199" s="9"/>
      <c r="H199" s="9">
        <f>G166*L199%</f>
        <v>17480145.218328841</v>
      </c>
      <c r="I199" s="9">
        <v>535</v>
      </c>
      <c r="J199" s="9">
        <v>52</v>
      </c>
      <c r="K199" s="9">
        <f t="shared" si="66"/>
        <v>27820</v>
      </c>
      <c r="L199" s="27">
        <f>K199/K165*100</f>
        <v>7.0080862533692727</v>
      </c>
      <c r="M199" s="9">
        <f t="shared" si="53"/>
        <v>32673.168632390356</v>
      </c>
      <c r="N199" s="9"/>
      <c r="O199" s="9">
        <v>25</v>
      </c>
    </row>
    <row r="200" spans="1:15" ht="82.8" x14ac:dyDescent="0.25">
      <c r="A200" s="8" t="s">
        <v>165</v>
      </c>
      <c r="B200" s="31" t="s">
        <v>125</v>
      </c>
      <c r="C200" s="32" t="s">
        <v>218</v>
      </c>
      <c r="D200" s="9">
        <v>30</v>
      </c>
      <c r="E200" s="9"/>
      <c r="F200" s="9"/>
      <c r="G200" s="9"/>
      <c r="H200" s="9">
        <f>G166*L200%</f>
        <v>4033879.6657681945</v>
      </c>
      <c r="I200" s="9">
        <v>535</v>
      </c>
      <c r="J200" s="9">
        <v>12</v>
      </c>
      <c r="K200" s="9">
        <f t="shared" si="66"/>
        <v>6420</v>
      </c>
      <c r="L200" s="27">
        <f>K200/K165*100</f>
        <v>1.6172506738544474</v>
      </c>
      <c r="M200" s="9">
        <f t="shared" si="53"/>
        <v>7539.9619920900832</v>
      </c>
      <c r="N200" s="9"/>
      <c r="O200" s="9">
        <v>55</v>
      </c>
    </row>
    <row r="201" spans="1:15" ht="82.8" x14ac:dyDescent="0.25">
      <c r="A201" s="8" t="s">
        <v>166</v>
      </c>
      <c r="B201" s="31" t="s">
        <v>126</v>
      </c>
      <c r="C201" s="32" t="s">
        <v>219</v>
      </c>
      <c r="D201" s="9">
        <v>30</v>
      </c>
      <c r="E201" s="9"/>
      <c r="F201" s="9"/>
      <c r="G201" s="9"/>
      <c r="H201" s="9">
        <f>G166*L201%</f>
        <v>4033879.6657681945</v>
      </c>
      <c r="I201" s="9">
        <v>535</v>
      </c>
      <c r="J201" s="9">
        <v>12</v>
      </c>
      <c r="K201" s="9">
        <f t="shared" ref="K201:K204" si="67">J201*I201</f>
        <v>6420</v>
      </c>
      <c r="L201" s="27">
        <f>K201/K165*100</f>
        <v>1.6172506738544474</v>
      </c>
      <c r="M201" s="9">
        <f t="shared" si="53"/>
        <v>7539.9619920900832</v>
      </c>
      <c r="N201" s="9"/>
      <c r="O201" s="9">
        <v>55</v>
      </c>
    </row>
    <row r="202" spans="1:15" ht="41.4" x14ac:dyDescent="0.25">
      <c r="A202" s="8" t="s">
        <v>167</v>
      </c>
      <c r="B202" s="31" t="s">
        <v>127</v>
      </c>
      <c r="C202" s="32" t="s">
        <v>220</v>
      </c>
      <c r="D202" s="9">
        <v>30</v>
      </c>
      <c r="E202" s="9"/>
      <c r="F202" s="9"/>
      <c r="G202" s="9"/>
      <c r="H202" s="9">
        <f>G166*L202%</f>
        <v>4033879.6657681945</v>
      </c>
      <c r="I202" s="9">
        <v>535</v>
      </c>
      <c r="J202" s="9">
        <v>12</v>
      </c>
      <c r="K202" s="9">
        <f t="shared" si="67"/>
        <v>6420</v>
      </c>
      <c r="L202" s="27">
        <f>K202/K165*100</f>
        <v>1.6172506738544474</v>
      </c>
      <c r="M202" s="9">
        <f t="shared" si="53"/>
        <v>7539.9619920900832</v>
      </c>
      <c r="N202" s="9"/>
      <c r="O202" s="9">
        <v>75</v>
      </c>
    </row>
    <row r="203" spans="1:15" ht="55.2" x14ac:dyDescent="0.25">
      <c r="A203" s="8" t="s">
        <v>396</v>
      </c>
      <c r="B203" s="31" t="s">
        <v>128</v>
      </c>
      <c r="C203" s="32" t="s">
        <v>221</v>
      </c>
      <c r="D203" s="9">
        <v>60</v>
      </c>
      <c r="E203" s="9"/>
      <c r="F203" s="9"/>
      <c r="G203" s="9"/>
      <c r="H203" s="9">
        <f>G166*L203%</f>
        <v>8067759.331536389</v>
      </c>
      <c r="I203" s="9">
        <v>535</v>
      </c>
      <c r="J203" s="9">
        <v>24</v>
      </c>
      <c r="K203" s="9">
        <f t="shared" si="67"/>
        <v>12840</v>
      </c>
      <c r="L203" s="27">
        <f>K203/K165*100</f>
        <v>3.2345013477088949</v>
      </c>
      <c r="M203" s="9">
        <f t="shared" si="53"/>
        <v>15079.923984180166</v>
      </c>
      <c r="N203" s="9"/>
      <c r="O203" s="9">
        <v>50</v>
      </c>
    </row>
    <row r="204" spans="1:15" ht="82.8" x14ac:dyDescent="0.25">
      <c r="A204" s="8" t="s">
        <v>397</v>
      </c>
      <c r="B204" s="31" t="s">
        <v>129</v>
      </c>
      <c r="C204" s="32" t="s">
        <v>222</v>
      </c>
      <c r="D204" s="9">
        <v>60</v>
      </c>
      <c r="E204" s="9"/>
      <c r="F204" s="9"/>
      <c r="G204" s="9"/>
      <c r="H204" s="9">
        <f>G166*L204%</f>
        <v>4033879.6657681945</v>
      </c>
      <c r="I204" s="9">
        <v>535</v>
      </c>
      <c r="J204" s="9">
        <v>12</v>
      </c>
      <c r="K204" s="9">
        <f t="shared" si="67"/>
        <v>6420</v>
      </c>
      <c r="L204" s="27">
        <f>K204/K165*100</f>
        <v>1.6172506738544474</v>
      </c>
      <c r="M204" s="9">
        <f t="shared" si="53"/>
        <v>7539.9619920900832</v>
      </c>
      <c r="N204" s="9"/>
      <c r="O204" s="9">
        <v>100</v>
      </c>
    </row>
    <row r="205" spans="1:15" s="5" customFormat="1" ht="59.25" hidden="1" customHeight="1" x14ac:dyDescent="0.25">
      <c r="A205" s="2">
        <v>5</v>
      </c>
      <c r="B205" s="2" t="s">
        <v>369</v>
      </c>
      <c r="C205" s="32"/>
      <c r="D205" s="7">
        <v>120</v>
      </c>
      <c r="E205" s="7"/>
      <c r="F205" s="7"/>
      <c r="G205" s="7"/>
      <c r="H205" s="7"/>
      <c r="I205" s="7"/>
      <c r="J205" s="7"/>
      <c r="K205" s="7"/>
      <c r="L205" s="7"/>
      <c r="M205" s="9" t="e">
        <f t="shared" si="53"/>
        <v>#DIV/0!</v>
      </c>
      <c r="N205" s="9" t="e">
        <f t="shared" si="46"/>
        <v>#DIV/0!</v>
      </c>
      <c r="O205" s="9" t="e">
        <f t="shared" si="45"/>
        <v>#DIV/0!</v>
      </c>
    </row>
    <row r="206" spans="1:15" ht="77.25" hidden="1" customHeight="1" x14ac:dyDescent="0.25">
      <c r="A206" s="31" t="s">
        <v>169</v>
      </c>
      <c r="B206" s="31" t="s">
        <v>130</v>
      </c>
      <c r="C206" s="47" t="s">
        <v>223</v>
      </c>
      <c r="D206" s="9"/>
      <c r="E206" s="9"/>
      <c r="F206" s="9"/>
      <c r="G206" s="9"/>
      <c r="H206" s="9"/>
      <c r="I206" s="9"/>
      <c r="J206" s="9"/>
      <c r="K206" s="9"/>
      <c r="L206" s="9"/>
      <c r="M206" s="9" t="e">
        <f t="shared" si="53"/>
        <v>#DIV/0!</v>
      </c>
      <c r="N206" s="9" t="e">
        <f t="shared" si="46"/>
        <v>#DIV/0!</v>
      </c>
      <c r="O206" s="9" t="e">
        <f t="shared" si="45"/>
        <v>#DIV/0!</v>
      </c>
    </row>
    <row r="207" spans="1:15" ht="27.6" hidden="1" x14ac:dyDescent="0.25">
      <c r="A207" s="8" t="s">
        <v>170</v>
      </c>
      <c r="B207" s="31" t="s">
        <v>131</v>
      </c>
      <c r="C207" s="32" t="s">
        <v>224</v>
      </c>
      <c r="D207" s="9">
        <v>30</v>
      </c>
      <c r="E207" s="9"/>
      <c r="F207" s="9"/>
      <c r="G207" s="9"/>
      <c r="H207" s="9"/>
      <c r="I207" s="9"/>
      <c r="J207" s="9"/>
      <c r="K207" s="9"/>
      <c r="L207" s="9"/>
      <c r="M207" s="9" t="e">
        <f t="shared" si="53"/>
        <v>#DIV/0!</v>
      </c>
      <c r="N207" s="9" t="e">
        <f t="shared" si="46"/>
        <v>#DIV/0!</v>
      </c>
      <c r="O207" s="9" t="e">
        <f t="shared" si="45"/>
        <v>#DIV/0!</v>
      </c>
    </row>
    <row r="208" spans="1:15" ht="96.6" hidden="1" x14ac:dyDescent="0.25">
      <c r="A208" s="8" t="s">
        <v>171</v>
      </c>
      <c r="B208" s="31" t="s">
        <v>132</v>
      </c>
      <c r="C208" s="47" t="s">
        <v>225</v>
      </c>
      <c r="D208" s="9">
        <v>30</v>
      </c>
      <c r="E208" s="9"/>
      <c r="F208" s="9"/>
      <c r="G208" s="9"/>
      <c r="H208" s="9"/>
      <c r="I208" s="9"/>
      <c r="J208" s="9"/>
      <c r="K208" s="9"/>
      <c r="L208" s="9"/>
      <c r="M208" s="9" t="e">
        <f t="shared" si="53"/>
        <v>#DIV/0!</v>
      </c>
      <c r="N208" s="9" t="e">
        <f t="shared" si="46"/>
        <v>#DIV/0!</v>
      </c>
      <c r="O208" s="9" t="e">
        <f t="shared" si="45"/>
        <v>#DIV/0!</v>
      </c>
    </row>
    <row r="209" spans="1:15" s="5" customFormat="1" ht="52.2" hidden="1" x14ac:dyDescent="0.25">
      <c r="A209" s="2">
        <v>6</v>
      </c>
      <c r="B209" s="2" t="s">
        <v>370</v>
      </c>
      <c r="C209" s="32"/>
      <c r="D209" s="7">
        <v>40</v>
      </c>
      <c r="E209" s="7"/>
      <c r="F209" s="7"/>
      <c r="G209" s="7"/>
      <c r="H209" s="7"/>
      <c r="I209" s="7"/>
      <c r="J209" s="7"/>
      <c r="K209" s="7"/>
      <c r="L209" s="7"/>
      <c r="M209" s="9" t="e">
        <f t="shared" si="53"/>
        <v>#DIV/0!</v>
      </c>
      <c r="N209" s="9" t="e">
        <f t="shared" si="46"/>
        <v>#DIV/0!</v>
      </c>
      <c r="O209" s="9" t="e">
        <f t="shared" si="45"/>
        <v>#DIV/0!</v>
      </c>
    </row>
    <row r="210" spans="1:15" ht="179.4" hidden="1" x14ac:dyDescent="0.25">
      <c r="A210" s="31" t="s">
        <v>173</v>
      </c>
      <c r="B210" s="31" t="s">
        <v>133</v>
      </c>
      <c r="C210" s="47" t="s">
        <v>226</v>
      </c>
      <c r="D210" s="9"/>
      <c r="E210" s="9"/>
      <c r="F210" s="9"/>
      <c r="G210" s="9"/>
      <c r="H210" s="9"/>
      <c r="I210" s="9"/>
      <c r="J210" s="9"/>
      <c r="K210" s="9"/>
      <c r="L210" s="9"/>
      <c r="M210" s="9" t="e">
        <f t="shared" si="53"/>
        <v>#DIV/0!</v>
      </c>
      <c r="N210" s="9" t="e">
        <f t="shared" si="46"/>
        <v>#DIV/0!</v>
      </c>
      <c r="O210" s="9" t="e">
        <f t="shared" si="45"/>
        <v>#DIV/0!</v>
      </c>
    </row>
    <row r="211" spans="1:15" ht="181.2" hidden="1" customHeight="1" x14ac:dyDescent="0.25">
      <c r="A211" s="8" t="s">
        <v>174</v>
      </c>
      <c r="B211" s="31" t="s">
        <v>134</v>
      </c>
      <c r="C211" s="32" t="s">
        <v>227</v>
      </c>
      <c r="D211" s="9">
        <v>40</v>
      </c>
      <c r="E211" s="9"/>
      <c r="F211" s="9"/>
      <c r="G211" s="9"/>
      <c r="H211" s="9"/>
      <c r="I211" s="9"/>
      <c r="J211" s="9"/>
      <c r="K211" s="9"/>
      <c r="L211" s="9"/>
      <c r="M211" s="9" t="e">
        <f t="shared" si="53"/>
        <v>#DIV/0!</v>
      </c>
      <c r="N211" s="9" t="e">
        <f t="shared" si="46"/>
        <v>#DIV/0!</v>
      </c>
      <c r="O211" s="9" t="e">
        <f t="shared" si="45"/>
        <v>#DIV/0!</v>
      </c>
    </row>
    <row r="212" spans="1:15" ht="160.94999999999999" hidden="1" customHeight="1" x14ac:dyDescent="0.25">
      <c r="A212" s="8" t="s">
        <v>175</v>
      </c>
      <c r="B212" s="31" t="s">
        <v>135</v>
      </c>
      <c r="C212" s="32" t="s">
        <v>228</v>
      </c>
      <c r="D212" s="9">
        <v>30</v>
      </c>
      <c r="E212" s="9"/>
      <c r="F212" s="9"/>
      <c r="G212" s="9"/>
      <c r="H212" s="9"/>
      <c r="I212" s="9"/>
      <c r="J212" s="9"/>
      <c r="K212" s="9"/>
      <c r="L212" s="9"/>
      <c r="M212" s="9" t="e">
        <f t="shared" si="53"/>
        <v>#DIV/0!</v>
      </c>
      <c r="N212" s="9" t="e">
        <f t="shared" si="46"/>
        <v>#DIV/0!</v>
      </c>
      <c r="O212" s="9" t="e">
        <f t="shared" si="45"/>
        <v>#DIV/0!</v>
      </c>
    </row>
    <row r="213" spans="1:15" ht="179.4" hidden="1" x14ac:dyDescent="0.25">
      <c r="A213" s="8" t="s">
        <v>176</v>
      </c>
      <c r="B213" s="31" t="s">
        <v>136</v>
      </c>
      <c r="C213" s="32" t="s">
        <v>229</v>
      </c>
      <c r="D213" s="9">
        <v>60</v>
      </c>
      <c r="E213" s="9"/>
      <c r="F213" s="9"/>
      <c r="G213" s="9"/>
      <c r="H213" s="9"/>
      <c r="I213" s="9"/>
      <c r="J213" s="9"/>
      <c r="K213" s="9"/>
      <c r="L213" s="9"/>
      <c r="M213" s="9" t="e">
        <f t="shared" si="53"/>
        <v>#DIV/0!</v>
      </c>
      <c r="N213" s="9" t="e">
        <f t="shared" si="46"/>
        <v>#DIV/0!</v>
      </c>
      <c r="O213" s="9" t="e">
        <f t="shared" si="45"/>
        <v>#DIV/0!</v>
      </c>
    </row>
    <row r="214" spans="1:15" ht="179.4" hidden="1" x14ac:dyDescent="0.25">
      <c r="A214" s="8" t="s">
        <v>177</v>
      </c>
      <c r="B214" s="31" t="s">
        <v>137</v>
      </c>
      <c r="C214" s="32" t="s">
        <v>230</v>
      </c>
      <c r="D214" s="9">
        <v>20</v>
      </c>
      <c r="E214" s="9"/>
      <c r="F214" s="9"/>
      <c r="G214" s="9"/>
      <c r="H214" s="9"/>
      <c r="I214" s="9"/>
      <c r="J214" s="9"/>
      <c r="K214" s="9"/>
      <c r="L214" s="9"/>
      <c r="M214" s="9" t="e">
        <f t="shared" si="53"/>
        <v>#DIV/0!</v>
      </c>
      <c r="N214" s="9" t="e">
        <f t="shared" si="46"/>
        <v>#DIV/0!</v>
      </c>
      <c r="O214" s="9" t="e">
        <f t="shared" si="45"/>
        <v>#DIV/0!</v>
      </c>
    </row>
    <row r="215" spans="1:15" ht="180" hidden="1" x14ac:dyDescent="0.25">
      <c r="A215" s="8" t="s">
        <v>178</v>
      </c>
      <c r="B215" s="31" t="s">
        <v>138</v>
      </c>
      <c r="C215" s="31" t="s">
        <v>231</v>
      </c>
      <c r="D215" s="9">
        <v>30</v>
      </c>
      <c r="E215" s="9"/>
      <c r="F215" s="9"/>
      <c r="G215" s="9"/>
      <c r="H215" s="9"/>
      <c r="I215" s="9"/>
      <c r="J215" s="9"/>
      <c r="K215" s="9"/>
      <c r="L215" s="9"/>
      <c r="M215" s="9" t="e">
        <f t="shared" si="53"/>
        <v>#DIV/0!</v>
      </c>
      <c r="N215" s="9" t="e">
        <f t="shared" si="46"/>
        <v>#DIV/0!</v>
      </c>
      <c r="O215" s="9" t="e">
        <f t="shared" si="45"/>
        <v>#DIV/0!</v>
      </c>
    </row>
    <row r="216" spans="1:15" s="5" customFormat="1" ht="104.4" hidden="1" x14ac:dyDescent="0.25">
      <c r="A216" s="12" t="s">
        <v>401</v>
      </c>
      <c r="B216" s="2" t="s">
        <v>371</v>
      </c>
      <c r="C216" s="32"/>
      <c r="D216" s="7">
        <v>60</v>
      </c>
      <c r="E216" s="7"/>
      <c r="F216" s="7"/>
      <c r="G216" s="7"/>
      <c r="H216" s="7"/>
      <c r="I216" s="7"/>
      <c r="J216" s="7"/>
      <c r="K216" s="7"/>
      <c r="L216" s="7"/>
      <c r="M216" s="9" t="e">
        <f t="shared" si="53"/>
        <v>#DIV/0!</v>
      </c>
      <c r="N216" s="9" t="e">
        <f t="shared" si="46"/>
        <v>#DIV/0!</v>
      </c>
      <c r="O216" s="9" t="e">
        <f t="shared" si="45"/>
        <v>#DIV/0!</v>
      </c>
    </row>
    <row r="217" spans="1:15" ht="109.95" hidden="1" customHeight="1" x14ac:dyDescent="0.25">
      <c r="A217" s="31">
        <v>1</v>
      </c>
      <c r="B217" s="31" t="s">
        <v>139</v>
      </c>
      <c r="C217" s="32" t="s">
        <v>232</v>
      </c>
      <c r="D217" s="9"/>
      <c r="E217" s="9"/>
      <c r="F217" s="9"/>
      <c r="G217" s="9"/>
      <c r="H217" s="9"/>
      <c r="I217" s="9"/>
      <c r="J217" s="9"/>
      <c r="K217" s="9"/>
      <c r="L217" s="9"/>
      <c r="M217" s="9" t="e">
        <f t="shared" si="53"/>
        <v>#DIV/0!</v>
      </c>
      <c r="N217" s="9" t="e">
        <f t="shared" si="46"/>
        <v>#DIV/0!</v>
      </c>
      <c r="O217" s="9" t="e">
        <f t="shared" si="45"/>
        <v>#DIV/0!</v>
      </c>
    </row>
    <row r="218" spans="1:15" ht="82.8" hidden="1" x14ac:dyDescent="0.25">
      <c r="A218" s="8" t="s">
        <v>9</v>
      </c>
      <c r="B218" s="31" t="s">
        <v>140</v>
      </c>
      <c r="C218" s="32" t="s">
        <v>233</v>
      </c>
      <c r="D218" s="9">
        <v>30</v>
      </c>
      <c r="E218" s="9"/>
      <c r="F218" s="9"/>
      <c r="G218" s="9"/>
      <c r="H218" s="9"/>
      <c r="I218" s="9"/>
      <c r="J218" s="9"/>
      <c r="K218" s="9"/>
      <c r="L218" s="9"/>
      <c r="M218" s="9" t="e">
        <f t="shared" si="53"/>
        <v>#DIV/0!</v>
      </c>
      <c r="N218" s="9" t="e">
        <f t="shared" si="46"/>
        <v>#DIV/0!</v>
      </c>
      <c r="O218" s="9" t="e">
        <f t="shared" si="45"/>
        <v>#DIV/0!</v>
      </c>
    </row>
    <row r="219" spans="1:15" ht="82.8" hidden="1" x14ac:dyDescent="0.25">
      <c r="A219" s="8" t="s">
        <v>11</v>
      </c>
      <c r="B219" s="31" t="s">
        <v>141</v>
      </c>
      <c r="C219" s="32" t="s">
        <v>234</v>
      </c>
      <c r="D219" s="9">
        <v>30</v>
      </c>
      <c r="E219" s="9"/>
      <c r="F219" s="9"/>
      <c r="G219" s="9"/>
      <c r="H219" s="9"/>
      <c r="I219" s="9"/>
      <c r="J219" s="9"/>
      <c r="K219" s="9"/>
      <c r="L219" s="9"/>
      <c r="M219" s="9" t="e">
        <f t="shared" si="53"/>
        <v>#DIV/0!</v>
      </c>
      <c r="N219" s="9" t="e">
        <f t="shared" si="46"/>
        <v>#DIV/0!</v>
      </c>
      <c r="O219" s="9" t="e">
        <f t="shared" si="45"/>
        <v>#DIV/0!</v>
      </c>
    </row>
    <row r="220" spans="1:15" ht="82.8" hidden="1" x14ac:dyDescent="0.25">
      <c r="A220" s="8" t="s">
        <v>13</v>
      </c>
      <c r="B220" s="31" t="s">
        <v>142</v>
      </c>
      <c r="C220" s="32" t="s">
        <v>235</v>
      </c>
      <c r="D220" s="9">
        <v>30</v>
      </c>
      <c r="E220" s="9"/>
      <c r="F220" s="9"/>
      <c r="G220" s="9"/>
      <c r="H220" s="9"/>
      <c r="I220" s="9"/>
      <c r="J220" s="9"/>
      <c r="K220" s="9"/>
      <c r="L220" s="9"/>
      <c r="M220" s="9" t="e">
        <f t="shared" si="53"/>
        <v>#DIV/0!</v>
      </c>
      <c r="N220" s="9" t="e">
        <f t="shared" si="46"/>
        <v>#DIV/0!</v>
      </c>
      <c r="O220" s="9" t="e">
        <f t="shared" si="45"/>
        <v>#DIV/0!</v>
      </c>
    </row>
    <row r="221" spans="1:15" s="5" customFormat="1" ht="53.25" hidden="1" customHeight="1" x14ac:dyDescent="0.25">
      <c r="A221" s="12" t="s">
        <v>15</v>
      </c>
      <c r="B221" s="2" t="s">
        <v>372</v>
      </c>
      <c r="C221" s="32"/>
      <c r="D221" s="7">
        <v>30</v>
      </c>
      <c r="E221" s="7"/>
      <c r="F221" s="7"/>
      <c r="G221" s="7"/>
      <c r="H221" s="7"/>
      <c r="I221" s="7"/>
      <c r="J221" s="7"/>
      <c r="K221" s="7"/>
      <c r="L221" s="7"/>
      <c r="M221" s="9" t="e">
        <f t="shared" si="53"/>
        <v>#DIV/0!</v>
      </c>
      <c r="N221" s="9" t="e">
        <f t="shared" si="46"/>
        <v>#DIV/0!</v>
      </c>
      <c r="O221" s="9" t="e">
        <f t="shared" ref="O221:O227" si="68">H221/K221</f>
        <v>#DIV/0!</v>
      </c>
    </row>
    <row r="222" spans="1:15" ht="109.5" hidden="1" customHeight="1" x14ac:dyDescent="0.25">
      <c r="A222" s="29"/>
      <c r="B222" s="31" t="s">
        <v>143</v>
      </c>
      <c r="C222" s="32" t="s">
        <v>236</v>
      </c>
      <c r="D222" s="9"/>
      <c r="E222" s="9"/>
      <c r="F222" s="9"/>
      <c r="G222" s="9"/>
      <c r="H222" s="9"/>
      <c r="I222" s="9"/>
      <c r="J222" s="9"/>
      <c r="K222" s="9"/>
      <c r="L222" s="9"/>
      <c r="M222" s="9" t="e">
        <f t="shared" si="53"/>
        <v>#DIV/0!</v>
      </c>
      <c r="N222" s="9" t="e">
        <f t="shared" si="46"/>
        <v>#DIV/0!</v>
      </c>
      <c r="O222" s="9" t="e">
        <f t="shared" si="68"/>
        <v>#DIV/0!</v>
      </c>
    </row>
    <row r="223" spans="1:15" ht="110.4" hidden="1" x14ac:dyDescent="0.25">
      <c r="A223" s="31">
        <v>1</v>
      </c>
      <c r="B223" s="31" t="s">
        <v>144</v>
      </c>
      <c r="C223" s="32" t="s">
        <v>237</v>
      </c>
      <c r="D223" s="9">
        <v>60</v>
      </c>
      <c r="E223" s="9"/>
      <c r="F223" s="9"/>
      <c r="G223" s="9"/>
      <c r="H223" s="9"/>
      <c r="I223" s="9"/>
      <c r="J223" s="9"/>
      <c r="K223" s="9"/>
      <c r="L223" s="9"/>
      <c r="M223" s="9" t="e">
        <f t="shared" si="53"/>
        <v>#DIV/0!</v>
      </c>
      <c r="N223" s="9" t="e">
        <f t="shared" si="46"/>
        <v>#DIV/0!</v>
      </c>
      <c r="O223" s="9" t="e">
        <f t="shared" si="68"/>
        <v>#DIV/0!</v>
      </c>
    </row>
    <row r="224" spans="1:15" ht="110.4" hidden="1" x14ac:dyDescent="0.25">
      <c r="A224" s="8" t="s">
        <v>9</v>
      </c>
      <c r="B224" s="31" t="s">
        <v>145</v>
      </c>
      <c r="C224" s="32" t="s">
        <v>238</v>
      </c>
      <c r="D224" s="9">
        <v>60</v>
      </c>
      <c r="E224" s="9"/>
      <c r="F224" s="9"/>
      <c r="G224" s="9"/>
      <c r="H224" s="9"/>
      <c r="I224" s="9"/>
      <c r="J224" s="9"/>
      <c r="K224" s="9"/>
      <c r="L224" s="9"/>
      <c r="M224" s="9" t="e">
        <f t="shared" si="53"/>
        <v>#DIV/0!</v>
      </c>
      <c r="N224" s="9" t="e">
        <f t="shared" si="46"/>
        <v>#DIV/0!</v>
      </c>
      <c r="O224" s="9" t="e">
        <f t="shared" si="68"/>
        <v>#DIV/0!</v>
      </c>
    </row>
    <row r="225" spans="1:15" ht="165.6" hidden="1" x14ac:dyDescent="0.25">
      <c r="A225" s="8" t="s">
        <v>11</v>
      </c>
      <c r="B225" s="31" t="s">
        <v>146</v>
      </c>
      <c r="C225" s="32" t="s">
        <v>239</v>
      </c>
      <c r="D225" s="9">
        <v>60</v>
      </c>
      <c r="E225" s="9"/>
      <c r="F225" s="9"/>
      <c r="G225" s="9"/>
      <c r="H225" s="9"/>
      <c r="I225" s="9"/>
      <c r="J225" s="9"/>
      <c r="K225" s="9"/>
      <c r="L225" s="9"/>
      <c r="M225" s="9" t="e">
        <f t="shared" si="53"/>
        <v>#DIV/0!</v>
      </c>
      <c r="N225" s="9" t="e">
        <f t="shared" si="46"/>
        <v>#DIV/0!</v>
      </c>
      <c r="O225" s="9" t="e">
        <f t="shared" si="68"/>
        <v>#DIV/0!</v>
      </c>
    </row>
    <row r="226" spans="1:15" ht="54" hidden="1" x14ac:dyDescent="0.25">
      <c r="A226" s="8" t="s">
        <v>13</v>
      </c>
      <c r="B226" s="31" t="s">
        <v>147</v>
      </c>
      <c r="C226" s="32" t="s">
        <v>240</v>
      </c>
      <c r="D226" s="9">
        <v>60</v>
      </c>
      <c r="E226" s="9"/>
      <c r="F226" s="9"/>
      <c r="G226" s="9"/>
      <c r="H226" s="9"/>
      <c r="I226" s="9"/>
      <c r="J226" s="9"/>
      <c r="K226" s="9"/>
      <c r="L226" s="9"/>
      <c r="M226" s="9" t="e">
        <f t="shared" si="53"/>
        <v>#DIV/0!</v>
      </c>
      <c r="N226" s="9" t="e">
        <f t="shared" ref="N226:N227" si="69">M226/12</f>
        <v>#DIV/0!</v>
      </c>
      <c r="O226" s="9" t="e">
        <f t="shared" si="68"/>
        <v>#DIV/0!</v>
      </c>
    </row>
    <row r="227" spans="1:15" ht="27.6" hidden="1" x14ac:dyDescent="0.25">
      <c r="A227" s="8" t="s">
        <v>15</v>
      </c>
      <c r="B227" s="31" t="s">
        <v>148</v>
      </c>
      <c r="C227" s="32" t="s">
        <v>241</v>
      </c>
      <c r="D227" s="9">
        <v>20</v>
      </c>
      <c r="E227" s="9"/>
      <c r="F227" s="9"/>
      <c r="G227" s="9"/>
      <c r="H227" s="9"/>
      <c r="I227" s="9"/>
      <c r="J227" s="9"/>
      <c r="K227" s="9"/>
      <c r="L227" s="9"/>
      <c r="M227" s="9" t="e">
        <f t="shared" si="53"/>
        <v>#DIV/0!</v>
      </c>
      <c r="N227" s="9" t="e">
        <f t="shared" si="69"/>
        <v>#DIV/0!</v>
      </c>
      <c r="O227" s="9" t="e">
        <f t="shared" si="68"/>
        <v>#DIV/0!</v>
      </c>
    </row>
    <row r="228" spans="1:15" x14ac:dyDescent="0.25">
      <c r="A228" s="29"/>
      <c r="B228" s="2"/>
      <c r="C228" s="32"/>
      <c r="D228" s="9"/>
      <c r="E228" s="9"/>
      <c r="F228" s="9"/>
      <c r="G228" s="9"/>
      <c r="H228" s="9"/>
      <c r="I228" s="9"/>
      <c r="J228" s="9"/>
      <c r="K228" s="9"/>
      <c r="L228" s="9"/>
      <c r="M228" s="9"/>
      <c r="N228" s="9"/>
      <c r="O228" s="9"/>
    </row>
    <row r="229" spans="1:15" x14ac:dyDescent="0.25">
      <c r="A229" s="29"/>
      <c r="B229" s="2"/>
      <c r="C229" s="32"/>
      <c r="D229" s="9"/>
      <c r="E229" s="9"/>
      <c r="F229" s="9"/>
      <c r="G229" s="9"/>
      <c r="H229" s="9"/>
      <c r="I229" s="9"/>
      <c r="J229" s="9"/>
      <c r="K229" s="9"/>
      <c r="L229" s="9"/>
      <c r="M229" s="9"/>
      <c r="N229" s="9"/>
      <c r="O229" s="9"/>
    </row>
    <row r="230" spans="1:15" x14ac:dyDescent="0.25">
      <c r="A230" s="29"/>
      <c r="B230" s="2"/>
      <c r="C230" s="32"/>
      <c r="D230" s="9"/>
      <c r="E230" s="9"/>
      <c r="F230" s="9"/>
      <c r="G230" s="9"/>
      <c r="H230" s="9"/>
      <c r="I230" s="9"/>
      <c r="J230" s="9"/>
      <c r="K230" s="9"/>
      <c r="L230" s="9"/>
      <c r="M230" s="9"/>
      <c r="N230" s="9"/>
      <c r="O230" s="9"/>
    </row>
    <row r="231" spans="1:15" x14ac:dyDescent="0.25">
      <c r="A231" s="29"/>
      <c r="B231" s="2"/>
      <c r="C231" s="32"/>
      <c r="D231" s="9"/>
      <c r="E231" s="9"/>
      <c r="F231" s="9"/>
      <c r="G231" s="9"/>
      <c r="H231" s="9"/>
      <c r="I231" s="9"/>
      <c r="J231" s="9"/>
      <c r="K231" s="9"/>
      <c r="L231" s="9"/>
      <c r="M231" s="9"/>
      <c r="N231" s="9"/>
      <c r="O231" s="9"/>
    </row>
    <row r="232" spans="1:15" x14ac:dyDescent="0.35">
      <c r="D232" s="14"/>
      <c r="E232" s="14"/>
      <c r="F232" s="14"/>
      <c r="G232" s="14"/>
      <c r="H232" s="14"/>
      <c r="I232" s="14"/>
      <c r="J232" s="14"/>
      <c r="K232" s="14"/>
      <c r="L232" s="14"/>
      <c r="M232" s="14"/>
      <c r="N232" s="14"/>
      <c r="O232" s="14"/>
    </row>
    <row r="233" spans="1:15" x14ac:dyDescent="0.35">
      <c r="D233" s="14"/>
      <c r="E233" s="14"/>
      <c r="F233" s="14"/>
      <c r="G233" s="14"/>
      <c r="H233" s="14"/>
      <c r="I233" s="14"/>
      <c r="J233" s="14"/>
      <c r="K233" s="14"/>
      <c r="L233" s="14"/>
      <c r="M233" s="14"/>
      <c r="N233" s="14"/>
      <c r="O233" s="14"/>
    </row>
    <row r="234" spans="1:15" x14ac:dyDescent="0.35">
      <c r="D234" s="14"/>
      <c r="E234" s="14"/>
      <c r="F234" s="14"/>
      <c r="G234" s="14"/>
      <c r="H234" s="14"/>
      <c r="I234" s="14"/>
      <c r="J234" s="14"/>
      <c r="K234" s="14"/>
      <c r="L234" s="14"/>
      <c r="M234" s="14"/>
      <c r="N234" s="14"/>
      <c r="O234" s="14"/>
    </row>
    <row r="235" spans="1:15" x14ac:dyDescent="0.35">
      <c r="D235" s="14"/>
      <c r="E235" s="14"/>
      <c r="F235" s="14"/>
      <c r="G235" s="14"/>
      <c r="H235" s="14"/>
      <c r="I235" s="14"/>
      <c r="J235" s="14"/>
      <c r="K235" s="14"/>
      <c r="L235" s="14"/>
      <c r="M235" s="14"/>
      <c r="N235" s="14"/>
      <c r="O235" s="14"/>
    </row>
    <row r="236" spans="1:15" x14ac:dyDescent="0.35">
      <c r="D236" s="14"/>
      <c r="E236" s="14"/>
      <c r="F236" s="14"/>
      <c r="G236" s="14"/>
      <c r="H236" s="14"/>
      <c r="I236" s="14"/>
      <c r="J236" s="14"/>
      <c r="K236" s="14"/>
      <c r="L236" s="14"/>
      <c r="M236" s="14"/>
      <c r="N236" s="14"/>
      <c r="O236" s="14"/>
    </row>
    <row r="237" spans="1:15" x14ac:dyDescent="0.35">
      <c r="D237" s="14"/>
      <c r="E237" s="14"/>
      <c r="F237" s="14"/>
      <c r="G237" s="14"/>
      <c r="H237" s="14"/>
      <c r="I237" s="14"/>
      <c r="J237" s="14"/>
      <c r="K237" s="14"/>
      <c r="L237" s="14"/>
      <c r="M237" s="14"/>
      <c r="N237" s="14"/>
      <c r="O237" s="14"/>
    </row>
    <row r="238" spans="1:15" x14ac:dyDescent="0.35">
      <c r="D238" s="14"/>
      <c r="E238" s="14"/>
      <c r="F238" s="14"/>
      <c r="G238" s="14"/>
      <c r="H238" s="14"/>
      <c r="I238" s="14"/>
      <c r="J238" s="14"/>
      <c r="K238" s="14"/>
      <c r="L238" s="14"/>
      <c r="M238" s="14"/>
      <c r="N238" s="14"/>
      <c r="O238" s="14"/>
    </row>
    <row r="239" spans="1:15" x14ac:dyDescent="0.35">
      <c r="D239" s="14"/>
      <c r="E239" s="14"/>
      <c r="F239" s="14"/>
      <c r="G239" s="14"/>
      <c r="H239" s="14"/>
      <c r="I239" s="14"/>
      <c r="J239" s="14"/>
      <c r="K239" s="14"/>
      <c r="L239" s="14"/>
      <c r="M239" s="14"/>
      <c r="N239" s="14"/>
      <c r="O239" s="14"/>
    </row>
    <row r="240" spans="1:15" x14ac:dyDescent="0.35">
      <c r="D240" s="14"/>
      <c r="E240" s="14"/>
      <c r="F240" s="14"/>
      <c r="G240" s="14"/>
      <c r="H240" s="14"/>
      <c r="I240" s="14"/>
      <c r="J240" s="14"/>
      <c r="K240" s="14"/>
      <c r="L240" s="14"/>
      <c r="M240" s="14"/>
      <c r="N240" s="14"/>
      <c r="O240" s="14"/>
    </row>
    <row r="241" spans="4:15" x14ac:dyDescent="0.35">
      <c r="D241" s="14"/>
      <c r="E241" s="14"/>
      <c r="F241" s="14"/>
      <c r="G241" s="14"/>
      <c r="H241" s="14"/>
      <c r="I241" s="14"/>
      <c r="J241" s="14"/>
      <c r="K241" s="14"/>
      <c r="L241" s="14"/>
      <c r="M241" s="14"/>
      <c r="N241" s="14"/>
      <c r="O241" s="14"/>
    </row>
    <row r="242" spans="4:15" x14ac:dyDescent="0.35">
      <c r="D242" s="14"/>
      <c r="E242" s="14"/>
      <c r="F242" s="14"/>
      <c r="G242" s="14"/>
      <c r="H242" s="14"/>
      <c r="I242" s="14"/>
      <c r="J242" s="14"/>
      <c r="K242" s="14"/>
      <c r="L242" s="14"/>
      <c r="M242" s="14"/>
      <c r="N242" s="14"/>
      <c r="O242" s="14"/>
    </row>
    <row r="243" spans="4:15" x14ac:dyDescent="0.35">
      <c r="D243" s="14"/>
      <c r="E243" s="14"/>
      <c r="F243" s="14"/>
      <c r="G243" s="14"/>
      <c r="H243" s="14"/>
      <c r="I243" s="14"/>
      <c r="J243" s="14"/>
      <c r="K243" s="14"/>
      <c r="L243" s="14"/>
      <c r="M243" s="14"/>
      <c r="N243" s="14"/>
      <c r="O243" s="14"/>
    </row>
    <row r="244" spans="4:15" x14ac:dyDescent="0.35">
      <c r="D244" s="14"/>
      <c r="E244" s="14"/>
      <c r="F244" s="14"/>
      <c r="G244" s="14"/>
      <c r="H244" s="14"/>
      <c r="I244" s="14"/>
      <c r="J244" s="14"/>
      <c r="K244" s="14"/>
      <c r="L244" s="14"/>
      <c r="M244" s="14"/>
      <c r="N244" s="14"/>
      <c r="O244" s="14"/>
    </row>
    <row r="245" spans="4:15" x14ac:dyDescent="0.35">
      <c r="D245" s="14"/>
      <c r="E245" s="14"/>
      <c r="F245" s="14"/>
      <c r="G245" s="14"/>
      <c r="H245" s="14"/>
      <c r="I245" s="14"/>
      <c r="J245" s="14"/>
      <c r="K245" s="14"/>
      <c r="L245" s="14"/>
      <c r="M245" s="14"/>
      <c r="N245" s="14"/>
      <c r="O245" s="14"/>
    </row>
    <row r="246" spans="4:15" x14ac:dyDescent="0.35">
      <c r="D246" s="14"/>
      <c r="E246" s="14"/>
      <c r="F246" s="14"/>
      <c r="G246" s="14"/>
      <c r="H246" s="14"/>
      <c r="I246" s="14"/>
      <c r="J246" s="14"/>
      <c r="K246" s="14"/>
      <c r="L246" s="14"/>
      <c r="M246" s="14"/>
      <c r="N246" s="14"/>
      <c r="O246" s="14"/>
    </row>
    <row r="247" spans="4:15" x14ac:dyDescent="0.35">
      <c r="D247" s="14"/>
      <c r="E247" s="14"/>
      <c r="F247" s="14"/>
      <c r="G247" s="14"/>
      <c r="H247" s="14"/>
      <c r="I247" s="14"/>
      <c r="J247" s="14"/>
      <c r="K247" s="14"/>
      <c r="L247" s="14"/>
      <c r="M247" s="14"/>
      <c r="N247" s="14"/>
      <c r="O247" s="14"/>
    </row>
    <row r="248" spans="4:15" x14ac:dyDescent="0.35">
      <c r="D248" s="14"/>
      <c r="E248" s="14"/>
      <c r="F248" s="14"/>
      <c r="G248" s="14"/>
      <c r="H248" s="14"/>
      <c r="I248" s="14"/>
      <c r="J248" s="14"/>
      <c r="K248" s="14"/>
      <c r="L248" s="14"/>
      <c r="M248" s="14"/>
      <c r="N248" s="14"/>
      <c r="O248" s="14"/>
    </row>
    <row r="249" spans="4:15" x14ac:dyDescent="0.35">
      <c r="D249" s="14"/>
      <c r="E249" s="14"/>
      <c r="F249" s="14"/>
      <c r="G249" s="14"/>
      <c r="H249" s="14"/>
      <c r="I249" s="14"/>
      <c r="J249" s="14"/>
      <c r="K249" s="14"/>
      <c r="L249" s="14"/>
      <c r="M249" s="14"/>
      <c r="N249" s="14"/>
      <c r="O249" s="14"/>
    </row>
    <row r="250" spans="4:15" x14ac:dyDescent="0.35">
      <c r="D250" s="14"/>
      <c r="E250" s="14"/>
      <c r="F250" s="14"/>
      <c r="G250" s="14"/>
      <c r="H250" s="14"/>
      <c r="I250" s="14"/>
      <c r="J250" s="14"/>
      <c r="K250" s="14"/>
      <c r="L250" s="14"/>
      <c r="M250" s="14"/>
      <c r="N250" s="14"/>
      <c r="O250" s="14"/>
    </row>
    <row r="251" spans="4:15" x14ac:dyDescent="0.35">
      <c r="D251" s="14"/>
      <c r="E251" s="14"/>
      <c r="F251" s="14"/>
      <c r="G251" s="14"/>
      <c r="H251" s="14"/>
      <c r="I251" s="14"/>
      <c r="J251" s="14"/>
      <c r="K251" s="14"/>
      <c r="L251" s="14"/>
      <c r="M251" s="14"/>
      <c r="N251" s="14"/>
      <c r="O251" s="14"/>
    </row>
    <row r="252" spans="4:15" x14ac:dyDescent="0.35">
      <c r="D252" s="14"/>
      <c r="E252" s="14"/>
      <c r="F252" s="14"/>
      <c r="G252" s="14"/>
      <c r="H252" s="14"/>
      <c r="I252" s="14"/>
      <c r="J252" s="14"/>
      <c r="K252" s="14"/>
      <c r="L252" s="14"/>
      <c r="M252" s="14"/>
      <c r="N252" s="14"/>
      <c r="O252" s="14"/>
    </row>
    <row r="253" spans="4:15" x14ac:dyDescent="0.35">
      <c r="D253" s="14"/>
      <c r="E253" s="14"/>
      <c r="F253" s="14"/>
      <c r="G253" s="14"/>
      <c r="H253" s="14"/>
      <c r="I253" s="14"/>
      <c r="J253" s="14"/>
      <c r="K253" s="14"/>
      <c r="L253" s="14"/>
      <c r="M253" s="14"/>
      <c r="N253" s="14"/>
      <c r="O253" s="14"/>
    </row>
    <row r="254" spans="4:15" x14ac:dyDescent="0.35">
      <c r="D254" s="14"/>
      <c r="E254" s="14"/>
      <c r="F254" s="14"/>
      <c r="G254" s="14"/>
      <c r="H254" s="14"/>
      <c r="I254" s="14"/>
      <c r="J254" s="14"/>
      <c r="K254" s="14"/>
      <c r="L254" s="14"/>
      <c r="M254" s="14"/>
      <c r="N254" s="14"/>
      <c r="O254" s="14"/>
    </row>
    <row r="255" spans="4:15" x14ac:dyDescent="0.35">
      <c r="D255" s="14"/>
      <c r="E255" s="14"/>
      <c r="F255" s="14"/>
      <c r="G255" s="14"/>
      <c r="H255" s="14"/>
      <c r="I255" s="14"/>
      <c r="J255" s="14"/>
      <c r="K255" s="14"/>
      <c r="L255" s="14"/>
      <c r="M255" s="14"/>
      <c r="N255" s="14"/>
      <c r="O255" s="14"/>
    </row>
    <row r="256" spans="4:15" x14ac:dyDescent="0.35">
      <c r="D256" s="14"/>
      <c r="E256" s="14"/>
      <c r="F256" s="14"/>
      <c r="G256" s="14"/>
      <c r="H256" s="14"/>
      <c r="I256" s="14"/>
      <c r="J256" s="14"/>
      <c r="K256" s="14"/>
      <c r="L256" s="14"/>
      <c r="M256" s="14"/>
      <c r="N256" s="14"/>
      <c r="O256" s="14"/>
    </row>
    <row r="257" spans="4:15" x14ac:dyDescent="0.35">
      <c r="D257" s="14"/>
      <c r="E257" s="14"/>
      <c r="F257" s="14"/>
      <c r="G257" s="14"/>
      <c r="H257" s="14"/>
      <c r="I257" s="14"/>
      <c r="J257" s="14"/>
      <c r="K257" s="14"/>
      <c r="L257" s="14"/>
      <c r="M257" s="14"/>
      <c r="N257" s="14"/>
      <c r="O257" s="14"/>
    </row>
    <row r="258" spans="4:15" x14ac:dyDescent="0.35">
      <c r="D258" s="14"/>
      <c r="E258" s="14"/>
      <c r="F258" s="14"/>
      <c r="G258" s="14"/>
      <c r="H258" s="14"/>
      <c r="I258" s="14"/>
      <c r="J258" s="14"/>
      <c r="K258" s="14"/>
      <c r="L258" s="14"/>
      <c r="M258" s="14"/>
      <c r="N258" s="14"/>
      <c r="O258" s="14"/>
    </row>
    <row r="259" spans="4:15" x14ac:dyDescent="0.35">
      <c r="D259" s="14"/>
      <c r="E259" s="14"/>
      <c r="F259" s="14"/>
      <c r="G259" s="14"/>
      <c r="H259" s="14"/>
      <c r="I259" s="14"/>
      <c r="J259" s="14"/>
      <c r="K259" s="14"/>
      <c r="L259" s="14"/>
      <c r="M259" s="14"/>
      <c r="N259" s="14"/>
      <c r="O259" s="14"/>
    </row>
    <row r="260" spans="4:15" x14ac:dyDescent="0.35">
      <c r="D260" s="14"/>
      <c r="E260" s="14"/>
      <c r="F260" s="14"/>
      <c r="G260" s="14"/>
      <c r="H260" s="14"/>
      <c r="I260" s="14"/>
      <c r="J260" s="14"/>
      <c r="K260" s="14"/>
      <c r="L260" s="14"/>
      <c r="M260" s="14"/>
      <c r="N260" s="14"/>
      <c r="O260" s="14"/>
    </row>
    <row r="261" spans="4:15" x14ac:dyDescent="0.35">
      <c r="D261" s="14"/>
      <c r="E261" s="14"/>
      <c r="F261" s="14"/>
      <c r="G261" s="14"/>
      <c r="H261" s="14"/>
      <c r="I261" s="14"/>
      <c r="J261" s="14"/>
      <c r="K261" s="14"/>
      <c r="L261" s="14"/>
      <c r="M261" s="14"/>
      <c r="N261" s="14"/>
      <c r="O261" s="14"/>
    </row>
    <row r="262" spans="4:15" x14ac:dyDescent="0.35">
      <c r="D262" s="14"/>
      <c r="E262" s="14"/>
      <c r="F262" s="14"/>
      <c r="G262" s="14"/>
      <c r="H262" s="14"/>
      <c r="I262" s="14"/>
      <c r="J262" s="14"/>
      <c r="K262" s="14"/>
      <c r="L262" s="14"/>
      <c r="M262" s="14"/>
      <c r="N262" s="14"/>
      <c r="O262" s="14"/>
    </row>
    <row r="263" spans="4:15" x14ac:dyDescent="0.35">
      <c r="D263" s="14"/>
      <c r="E263" s="14"/>
      <c r="F263" s="14"/>
      <c r="G263" s="14"/>
      <c r="H263" s="14"/>
      <c r="I263" s="14"/>
      <c r="J263" s="14"/>
      <c r="K263" s="14"/>
      <c r="L263" s="14"/>
      <c r="M263" s="14"/>
      <c r="N263" s="14"/>
      <c r="O263" s="14"/>
    </row>
    <row r="264" spans="4:15" x14ac:dyDescent="0.35">
      <c r="D264" s="14"/>
      <c r="E264" s="14"/>
      <c r="F264" s="14"/>
      <c r="G264" s="14"/>
      <c r="H264" s="14"/>
      <c r="I264" s="14"/>
      <c r="J264" s="14"/>
      <c r="K264" s="14"/>
      <c r="L264" s="14"/>
      <c r="M264" s="14"/>
      <c r="N264" s="14"/>
      <c r="O264" s="14"/>
    </row>
    <row r="265" spans="4:15" x14ac:dyDescent="0.35">
      <c r="D265" s="14"/>
      <c r="E265" s="14"/>
      <c r="F265" s="14"/>
      <c r="G265" s="14"/>
      <c r="H265" s="14"/>
      <c r="I265" s="14"/>
      <c r="J265" s="14"/>
      <c r="K265" s="14"/>
      <c r="L265" s="14"/>
      <c r="M265" s="14"/>
      <c r="N265" s="14"/>
      <c r="O265" s="14"/>
    </row>
    <row r="266" spans="4:15" x14ac:dyDescent="0.35">
      <c r="D266" s="14"/>
      <c r="E266" s="14"/>
      <c r="F266" s="14"/>
      <c r="G266" s="14"/>
      <c r="H266" s="14"/>
      <c r="I266" s="14"/>
      <c r="J266" s="14"/>
      <c r="K266" s="14"/>
      <c r="L266" s="14"/>
      <c r="M266" s="14"/>
      <c r="N266" s="14"/>
      <c r="O266" s="14"/>
    </row>
    <row r="267" spans="4:15" x14ac:dyDescent="0.35">
      <c r="D267" s="14"/>
      <c r="E267" s="14"/>
      <c r="F267" s="14"/>
      <c r="G267" s="14"/>
      <c r="H267" s="14"/>
      <c r="I267" s="14"/>
      <c r="J267" s="14"/>
      <c r="K267" s="14"/>
      <c r="L267" s="14"/>
      <c r="M267" s="14"/>
      <c r="N267" s="14"/>
      <c r="O267" s="14"/>
    </row>
    <row r="268" spans="4:15" x14ac:dyDescent="0.35">
      <c r="D268" s="14"/>
      <c r="E268" s="14"/>
      <c r="F268" s="14"/>
      <c r="G268" s="14"/>
      <c r="H268" s="14"/>
      <c r="I268" s="14"/>
      <c r="J268" s="14"/>
      <c r="K268" s="14"/>
      <c r="L268" s="14"/>
      <c r="M268" s="14"/>
      <c r="N268" s="14"/>
      <c r="O268" s="14"/>
    </row>
    <row r="269" spans="4:15" x14ac:dyDescent="0.35">
      <c r="D269" s="14"/>
      <c r="E269" s="14"/>
      <c r="F269" s="14"/>
      <c r="G269" s="14"/>
      <c r="H269" s="14"/>
      <c r="I269" s="14"/>
      <c r="J269" s="14"/>
      <c r="K269" s="14"/>
      <c r="L269" s="14"/>
      <c r="M269" s="14"/>
      <c r="N269" s="14"/>
      <c r="O269" s="14"/>
    </row>
    <row r="270" spans="4:15" x14ac:dyDescent="0.35">
      <c r="D270" s="14"/>
      <c r="E270" s="14"/>
      <c r="F270" s="14"/>
      <c r="G270" s="14"/>
      <c r="H270" s="14"/>
      <c r="I270" s="14"/>
      <c r="J270" s="14"/>
      <c r="K270" s="14"/>
      <c r="L270" s="14"/>
      <c r="M270" s="14"/>
      <c r="N270" s="14"/>
      <c r="O270" s="14"/>
    </row>
    <row r="271" spans="4:15" x14ac:dyDescent="0.35">
      <c r="D271" s="14"/>
      <c r="E271" s="14"/>
      <c r="F271" s="14"/>
      <c r="G271" s="14"/>
      <c r="H271" s="14"/>
      <c r="I271" s="14"/>
      <c r="J271" s="14"/>
      <c r="K271" s="14"/>
      <c r="L271" s="14"/>
      <c r="M271" s="14"/>
      <c r="N271" s="14"/>
      <c r="O271" s="14"/>
    </row>
    <row r="272" spans="4:15" x14ac:dyDescent="0.35">
      <c r="D272" s="14"/>
      <c r="E272" s="14"/>
      <c r="F272" s="14"/>
      <c r="G272" s="14"/>
      <c r="H272" s="14"/>
      <c r="I272" s="14"/>
      <c r="J272" s="14"/>
      <c r="K272" s="14"/>
      <c r="L272" s="14"/>
      <c r="M272" s="14"/>
      <c r="N272" s="14"/>
      <c r="O272" s="14"/>
    </row>
    <row r="273" spans="4:15" x14ac:dyDescent="0.35">
      <c r="D273" s="14"/>
      <c r="E273" s="14"/>
      <c r="F273" s="14"/>
      <c r="G273" s="14"/>
      <c r="H273" s="14"/>
      <c r="I273" s="14"/>
      <c r="J273" s="14"/>
      <c r="K273" s="14"/>
      <c r="L273" s="14"/>
      <c r="M273" s="14"/>
      <c r="N273" s="14"/>
      <c r="O273" s="14"/>
    </row>
    <row r="274" spans="4:15" x14ac:dyDescent="0.35">
      <c r="D274" s="14"/>
      <c r="E274" s="14"/>
      <c r="F274" s="14"/>
      <c r="G274" s="14"/>
      <c r="H274" s="14"/>
      <c r="I274" s="14"/>
      <c r="J274" s="14"/>
      <c r="K274" s="14"/>
      <c r="L274" s="14"/>
      <c r="M274" s="14"/>
      <c r="N274" s="14"/>
      <c r="O274" s="14"/>
    </row>
    <row r="275" spans="4:15" x14ac:dyDescent="0.35">
      <c r="D275" s="14"/>
      <c r="E275" s="14"/>
      <c r="F275" s="14"/>
      <c r="G275" s="14"/>
      <c r="H275" s="14"/>
      <c r="I275" s="14"/>
      <c r="J275" s="14"/>
      <c r="K275" s="14"/>
      <c r="L275" s="14"/>
      <c r="M275" s="14"/>
      <c r="N275" s="14"/>
      <c r="O275" s="14"/>
    </row>
    <row r="276" spans="4:15" x14ac:dyDescent="0.35">
      <c r="D276" s="14"/>
      <c r="E276" s="14"/>
      <c r="F276" s="14"/>
      <c r="G276" s="14"/>
      <c r="H276" s="14"/>
      <c r="I276" s="14"/>
      <c r="J276" s="14"/>
      <c r="K276" s="14"/>
      <c r="L276" s="14"/>
      <c r="M276" s="14"/>
      <c r="N276" s="14"/>
      <c r="O276" s="14"/>
    </row>
    <row r="277" spans="4:15" x14ac:dyDescent="0.35">
      <c r="D277" s="14"/>
      <c r="E277" s="14"/>
      <c r="F277" s="14"/>
      <c r="G277" s="14"/>
      <c r="H277" s="14"/>
      <c r="I277" s="14"/>
      <c r="J277" s="14"/>
      <c r="K277" s="14"/>
      <c r="L277" s="14"/>
      <c r="M277" s="14"/>
      <c r="N277" s="14"/>
      <c r="O277" s="14"/>
    </row>
    <row r="278" spans="4:15" x14ac:dyDescent="0.35">
      <c r="D278" s="14"/>
      <c r="E278" s="14"/>
      <c r="F278" s="14"/>
      <c r="G278" s="14"/>
      <c r="H278" s="14"/>
      <c r="I278" s="14"/>
      <c r="J278" s="14"/>
      <c r="K278" s="14"/>
      <c r="L278" s="14"/>
      <c r="M278" s="14"/>
      <c r="N278" s="14"/>
      <c r="O278" s="14"/>
    </row>
    <row r="279" spans="4:15" x14ac:dyDescent="0.35">
      <c r="D279" s="14"/>
      <c r="E279" s="14"/>
      <c r="F279" s="14"/>
      <c r="G279" s="14"/>
      <c r="H279" s="14"/>
      <c r="I279" s="14"/>
      <c r="J279" s="14"/>
      <c r="K279" s="14"/>
      <c r="L279" s="14"/>
      <c r="M279" s="14"/>
      <c r="N279" s="14"/>
      <c r="O279" s="14"/>
    </row>
    <row r="280" spans="4:15" x14ac:dyDescent="0.35">
      <c r="D280" s="14"/>
      <c r="E280" s="14"/>
      <c r="F280" s="14"/>
      <c r="G280" s="14"/>
      <c r="H280" s="14"/>
      <c r="I280" s="14"/>
      <c r="J280" s="14"/>
      <c r="K280" s="14"/>
      <c r="L280" s="14"/>
      <c r="M280" s="14"/>
      <c r="N280" s="14"/>
      <c r="O280" s="14"/>
    </row>
    <row r="281" spans="4:15" x14ac:dyDescent="0.35">
      <c r="D281" s="14"/>
      <c r="E281" s="14"/>
      <c r="F281" s="14"/>
      <c r="G281" s="14"/>
      <c r="H281" s="14"/>
      <c r="I281" s="14"/>
      <c r="J281" s="14"/>
      <c r="K281" s="14"/>
      <c r="L281" s="14"/>
      <c r="M281" s="14"/>
      <c r="N281" s="14"/>
      <c r="O281" s="14"/>
    </row>
    <row r="282" spans="4:15" x14ac:dyDescent="0.35">
      <c r="D282" s="14"/>
      <c r="E282" s="14"/>
      <c r="F282" s="14"/>
      <c r="G282" s="14"/>
      <c r="H282" s="14"/>
      <c r="I282" s="14"/>
      <c r="J282" s="14"/>
      <c r="K282" s="14"/>
      <c r="L282" s="14"/>
      <c r="M282" s="14"/>
      <c r="N282" s="14"/>
      <c r="O282" s="14"/>
    </row>
    <row r="283" spans="4:15" x14ac:dyDescent="0.35">
      <c r="D283" s="14"/>
      <c r="E283" s="14"/>
      <c r="F283" s="14"/>
      <c r="G283" s="14"/>
      <c r="H283" s="14"/>
      <c r="I283" s="14"/>
      <c r="J283" s="14"/>
      <c r="K283" s="14"/>
      <c r="L283" s="14"/>
      <c r="M283" s="14"/>
      <c r="N283" s="14"/>
      <c r="O283" s="14"/>
    </row>
    <row r="284" spans="4:15" x14ac:dyDescent="0.35">
      <c r="D284" s="14"/>
      <c r="E284" s="14"/>
      <c r="F284" s="14"/>
      <c r="G284" s="14"/>
      <c r="H284" s="14"/>
      <c r="I284" s="14"/>
      <c r="J284" s="14"/>
      <c r="K284" s="14"/>
      <c r="L284" s="14"/>
      <c r="M284" s="14"/>
      <c r="N284" s="14"/>
      <c r="O284" s="14"/>
    </row>
    <row r="285" spans="4:15" x14ac:dyDescent="0.35">
      <c r="D285" s="14"/>
      <c r="E285" s="14"/>
      <c r="F285" s="14"/>
      <c r="G285" s="14"/>
      <c r="H285" s="14"/>
      <c r="I285" s="14"/>
      <c r="J285" s="14"/>
      <c r="K285" s="14"/>
      <c r="L285" s="14"/>
      <c r="M285" s="14"/>
      <c r="N285" s="14"/>
      <c r="O285" s="14"/>
    </row>
    <row r="286" spans="4:15" x14ac:dyDescent="0.35">
      <c r="D286" s="14"/>
      <c r="E286" s="14"/>
      <c r="F286" s="14"/>
      <c r="G286" s="14"/>
      <c r="H286" s="14"/>
      <c r="I286" s="14"/>
      <c r="J286" s="14"/>
      <c r="K286" s="14"/>
      <c r="L286" s="14"/>
      <c r="M286" s="14"/>
      <c r="N286" s="14"/>
      <c r="O286" s="14"/>
    </row>
    <row r="287" spans="4:15" x14ac:dyDescent="0.35">
      <c r="D287" s="14"/>
      <c r="E287" s="14"/>
      <c r="F287" s="14"/>
      <c r="G287" s="14"/>
      <c r="H287" s="14"/>
      <c r="I287" s="14"/>
      <c r="J287" s="14"/>
      <c r="K287" s="14"/>
      <c r="L287" s="14"/>
      <c r="M287" s="14"/>
      <c r="N287" s="14"/>
      <c r="O287" s="14"/>
    </row>
    <row r="288" spans="4:15" x14ac:dyDescent="0.35">
      <c r="D288" s="14"/>
      <c r="E288" s="14"/>
      <c r="F288" s="14"/>
      <c r="G288" s="14"/>
      <c r="H288" s="14"/>
      <c r="I288" s="14"/>
      <c r="J288" s="14"/>
      <c r="K288" s="14"/>
      <c r="L288" s="14"/>
      <c r="M288" s="14"/>
      <c r="N288" s="14"/>
      <c r="O288" s="14"/>
    </row>
    <row r="289" spans="4:15" x14ac:dyDescent="0.35">
      <c r="D289" s="14"/>
      <c r="E289" s="14"/>
      <c r="F289" s="14"/>
      <c r="G289" s="14"/>
      <c r="H289" s="14"/>
      <c r="I289" s="14"/>
      <c r="J289" s="14"/>
      <c r="K289" s="14"/>
      <c r="L289" s="14"/>
      <c r="M289" s="14"/>
      <c r="N289" s="14"/>
      <c r="O289" s="14"/>
    </row>
    <row r="290" spans="4:15" x14ac:dyDescent="0.35">
      <c r="D290" s="14"/>
      <c r="E290" s="14"/>
      <c r="F290" s="14"/>
      <c r="G290" s="14"/>
      <c r="H290" s="14"/>
      <c r="I290" s="14"/>
      <c r="J290" s="14"/>
      <c r="K290" s="14"/>
      <c r="L290" s="14"/>
      <c r="M290" s="14"/>
      <c r="N290" s="14"/>
      <c r="O290" s="14"/>
    </row>
    <row r="291" spans="4:15" x14ac:dyDescent="0.35">
      <c r="D291" s="14"/>
      <c r="E291" s="14"/>
      <c r="F291" s="14"/>
      <c r="G291" s="14"/>
      <c r="H291" s="14"/>
      <c r="I291" s="14"/>
      <c r="J291" s="14"/>
      <c r="K291" s="14"/>
      <c r="L291" s="14"/>
      <c r="M291" s="14"/>
      <c r="N291" s="14"/>
      <c r="O291" s="14"/>
    </row>
    <row r="292" spans="4:15" x14ac:dyDescent="0.35">
      <c r="D292" s="14"/>
      <c r="E292" s="14"/>
      <c r="F292" s="14"/>
      <c r="G292" s="14"/>
      <c r="H292" s="14"/>
      <c r="I292" s="14"/>
      <c r="J292" s="14"/>
      <c r="K292" s="14"/>
      <c r="L292" s="14"/>
      <c r="M292" s="14"/>
      <c r="N292" s="14"/>
      <c r="O292" s="14"/>
    </row>
    <row r="293" spans="4:15" x14ac:dyDescent="0.35">
      <c r="D293" s="14"/>
      <c r="E293" s="14"/>
      <c r="F293" s="14"/>
      <c r="G293" s="14"/>
      <c r="H293" s="14"/>
      <c r="I293" s="14"/>
      <c r="J293" s="14"/>
      <c r="K293" s="14"/>
      <c r="L293" s="14"/>
      <c r="M293" s="14"/>
      <c r="N293" s="14"/>
      <c r="O293" s="14"/>
    </row>
    <row r="294" spans="4:15" x14ac:dyDescent="0.35">
      <c r="D294" s="14"/>
      <c r="E294" s="14"/>
      <c r="F294" s="14"/>
      <c r="G294" s="14"/>
      <c r="H294" s="14"/>
      <c r="I294" s="14"/>
      <c r="J294" s="14"/>
      <c r="K294" s="14"/>
      <c r="L294" s="14"/>
      <c r="M294" s="14"/>
      <c r="N294" s="14"/>
      <c r="O294" s="14"/>
    </row>
    <row r="295" spans="4:15" x14ac:dyDescent="0.35">
      <c r="D295" s="14"/>
      <c r="E295" s="14"/>
      <c r="F295" s="14"/>
      <c r="G295" s="14"/>
      <c r="H295" s="14"/>
      <c r="I295" s="14"/>
      <c r="J295" s="14"/>
      <c r="K295" s="14"/>
      <c r="L295" s="14"/>
      <c r="M295" s="14"/>
      <c r="N295" s="14"/>
      <c r="O295" s="14"/>
    </row>
    <row r="296" spans="4:15" x14ac:dyDescent="0.35">
      <c r="D296" s="14"/>
      <c r="E296" s="14"/>
      <c r="F296" s="14"/>
      <c r="G296" s="14"/>
      <c r="H296" s="14"/>
      <c r="I296" s="14"/>
      <c r="J296" s="14"/>
      <c r="K296" s="14"/>
      <c r="L296" s="14"/>
      <c r="M296" s="14"/>
      <c r="N296" s="14"/>
      <c r="O296" s="14"/>
    </row>
    <row r="297" spans="4:15" x14ac:dyDescent="0.35">
      <c r="D297" s="15"/>
      <c r="E297" s="15"/>
      <c r="F297" s="15"/>
      <c r="G297" s="15"/>
      <c r="H297" s="15"/>
      <c r="I297" s="15"/>
      <c r="J297" s="15"/>
      <c r="K297" s="15"/>
      <c r="L297" s="15"/>
      <c r="M297" s="15"/>
      <c r="N297" s="15"/>
      <c r="O297" s="15"/>
    </row>
    <row r="298" spans="4:15" x14ac:dyDescent="0.35">
      <c r="D298" s="15"/>
      <c r="E298" s="15"/>
      <c r="F298" s="15"/>
      <c r="G298" s="15"/>
      <c r="H298" s="15"/>
      <c r="I298" s="15"/>
      <c r="J298" s="15"/>
      <c r="K298" s="15"/>
      <c r="L298" s="15"/>
      <c r="M298" s="15"/>
      <c r="N298" s="15"/>
      <c r="O298" s="15"/>
    </row>
    <row r="299" spans="4:15" x14ac:dyDescent="0.35">
      <c r="D299" s="15"/>
      <c r="E299" s="15"/>
      <c r="F299" s="15"/>
      <c r="G299" s="15"/>
      <c r="H299" s="15"/>
      <c r="I299" s="15"/>
      <c r="J299" s="15"/>
      <c r="K299" s="15"/>
      <c r="L299" s="15"/>
      <c r="M299" s="15"/>
      <c r="N299" s="15"/>
      <c r="O299" s="15"/>
    </row>
  </sheetData>
  <mergeCells count="14">
    <mergeCell ref="E2:E3"/>
    <mergeCell ref="F2:F3"/>
    <mergeCell ref="G2:G3"/>
    <mergeCell ref="H2:H3"/>
    <mergeCell ref="M2:N2"/>
    <mergeCell ref="O2:O3"/>
    <mergeCell ref="A1:A3"/>
    <mergeCell ref="B1:B3"/>
    <mergeCell ref="C1:C3"/>
    <mergeCell ref="D1:D3"/>
    <mergeCell ref="I2:I3"/>
    <mergeCell ref="J2:J3"/>
    <mergeCell ref="K2:K3"/>
    <mergeCell ref="L2:L3"/>
  </mergeCells>
  <pageMargins left="0.23" right="0.16" top="0.22" bottom="0.2" header="0.24" footer="0.2"/>
  <pageSetup paperSize="9" scale="3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16.05</vt:lpstr>
      <vt:lpstr>'16.05'!Заголовки_для_печати</vt:lpstr>
      <vt:lpstr>'16.05'!Область_печати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Галина Гюльметова</dc:creator>
  <cp:lastModifiedBy>Айшат</cp:lastModifiedBy>
  <cp:lastPrinted>2024-06-04T14:14:06Z</cp:lastPrinted>
  <dcterms:created xsi:type="dcterms:W3CDTF">2022-10-11T06:52:16Z</dcterms:created>
  <dcterms:modified xsi:type="dcterms:W3CDTF">2024-06-07T06:08:23Z</dcterms:modified>
</cp:coreProperties>
</file>